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\Desktop\"/>
    </mc:Choice>
  </mc:AlternateContent>
  <xr:revisionPtr revIDLastSave="0" documentId="13_ncr:1_{676FBA34-FED6-4F92-9001-F83561ABAF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c" sheetId="1" r:id="rId1"/>
    <sheet name="figure" sheetId="2" r:id="rId2"/>
    <sheet name="derivative" sheetId="3" r:id="rId3"/>
  </sheets>
  <definedNames>
    <definedName name="a" localSheetId="2">#NAME?</definedName>
    <definedName name="AY">#NAME?</definedName>
    <definedName name="b" localSheetId="1">#NAME?</definedName>
    <definedName name="d" localSheetId="2">#NAME?</definedName>
    <definedName name="d" localSheetId="1">#NAME?</definedName>
    <definedName name="j" localSheetId="0">#NAME?</definedName>
    <definedName name="pi">#NAME?</definedName>
    <definedName name="_xlnm.Print_Area" localSheetId="0">#REF!</definedName>
    <definedName name="_xlnm.Print_Area" localSheetId="2">#REF!</definedName>
    <definedName name="_xlnm.Print_Area" localSheetId="1">#REF!</definedName>
    <definedName name="_xlnm.Sheet_Title" localSheetId="0">"arc"</definedName>
    <definedName name="_xlnm.Sheet_Title" localSheetId="2">"derivative"</definedName>
    <definedName name="_xlnm.Sheet_Title" localSheetId="1">"figure"</definedName>
    <definedName name="sum">#NAME?</definedName>
  </definedNames>
  <calcPr calcId="191029" iterate="1"/>
  <webPublishing css="0" allowPng="1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3" l="1"/>
  <c r="D34" i="3" s="1"/>
  <c r="D36" i="3" s="1"/>
  <c r="J62" i="1" s="1"/>
  <c r="D23" i="3"/>
  <c r="D25" i="3" s="1"/>
  <c r="D27" i="3" s="1"/>
  <c r="J59" i="1" s="1"/>
  <c r="D16" i="3"/>
  <c r="D18" i="3" s="1"/>
  <c r="J56" i="1" s="1"/>
  <c r="D14" i="3"/>
  <c r="D5" i="3"/>
  <c r="D7" i="3" s="1"/>
  <c r="D9" i="3" s="1"/>
  <c r="J53" i="1" s="1"/>
  <c r="B3" i="2"/>
  <c r="A3" i="2"/>
  <c r="J36" i="1"/>
  <c r="J33" i="1"/>
  <c r="J30" i="1"/>
  <c r="J27" i="1"/>
  <c r="J24" i="1"/>
  <c r="H21" i="1"/>
  <c r="O18" i="1"/>
  <c r="N18" i="1"/>
  <c r="J15" i="1"/>
  <c r="F12" i="1"/>
  <c r="J9" i="1"/>
  <c r="H12" i="1" s="1"/>
  <c r="B7" i="1"/>
  <c r="B8" i="1" s="1"/>
  <c r="J6" i="1"/>
  <c r="C6" i="1"/>
  <c r="B9" i="1" l="1"/>
  <c r="C8" i="1"/>
  <c r="J12" i="1"/>
  <c r="H18" i="1" s="1"/>
  <c r="F18" i="1"/>
  <c r="C7" i="1"/>
  <c r="B10" i="1" l="1"/>
  <c r="C9" i="1"/>
  <c r="J18" i="1"/>
  <c r="F21" i="1" s="1"/>
  <c r="J21" i="1" s="1"/>
  <c r="B8" i="2" l="1"/>
  <c r="B7" i="2"/>
  <c r="J42" i="1"/>
  <c r="J51" i="1"/>
  <c r="J45" i="1"/>
  <c r="J48" i="1"/>
  <c r="B11" i="1"/>
  <c r="C10" i="1"/>
  <c r="J39" i="1"/>
  <c r="C11" i="1" l="1"/>
  <c r="B12" i="1"/>
  <c r="C12" i="1" l="1"/>
  <c r="B13" i="1"/>
  <c r="B14" i="1" l="1"/>
  <c r="C13" i="1"/>
  <c r="B15" i="1" l="1"/>
  <c r="C14" i="1"/>
  <c r="B16" i="1" l="1"/>
  <c r="C15" i="1"/>
  <c r="B17" i="1" l="1"/>
  <c r="C16" i="1"/>
  <c r="C17" i="1" l="1"/>
  <c r="B18" i="1"/>
  <c r="C18" i="1" l="1"/>
  <c r="B19" i="1"/>
  <c r="B20" i="1" l="1"/>
  <c r="C19" i="1"/>
  <c r="B21" i="1" l="1"/>
  <c r="C20" i="1"/>
  <c r="B22" i="1" l="1"/>
  <c r="C21" i="1"/>
  <c r="C22" i="1" l="1"/>
  <c r="B23" i="1"/>
  <c r="B24" i="1" l="1"/>
  <c r="C23" i="1"/>
  <c r="B25" i="1" l="1"/>
  <c r="C24" i="1"/>
  <c r="B26" i="1" l="1"/>
  <c r="C25" i="1"/>
  <c r="B27" i="1" l="1"/>
  <c r="C26" i="1"/>
  <c r="B28" i="1" l="1"/>
  <c r="C27" i="1"/>
  <c r="C28" i="1" l="1"/>
  <c r="B29" i="1"/>
  <c r="C29" i="1" l="1"/>
  <c r="B30" i="1"/>
  <c r="B31" i="1" l="1"/>
  <c r="C30" i="1"/>
  <c r="B32" i="1" l="1"/>
  <c r="C31" i="1"/>
  <c r="B33" i="1" l="1"/>
  <c r="C32" i="1"/>
  <c r="B34" i="1" l="1"/>
  <c r="C33" i="1"/>
  <c r="C34" i="1" l="1"/>
  <c r="B35" i="1"/>
  <c r="C35" i="1" l="1"/>
  <c r="B36" i="1"/>
  <c r="B37" i="1" l="1"/>
  <c r="C36" i="1"/>
  <c r="B38" i="1" l="1"/>
  <c r="C37" i="1"/>
  <c r="B39" i="1" l="1"/>
  <c r="C38" i="1"/>
  <c r="B40" i="1" l="1"/>
  <c r="C39" i="1"/>
  <c r="B41" i="1" l="1"/>
  <c r="C40" i="1"/>
  <c r="C41" i="1" l="1"/>
  <c r="B42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C48" i="1" l="1"/>
  <c r="B49" i="1"/>
  <c r="B50" i="1" l="1"/>
  <c r="C49" i="1"/>
  <c r="B51" i="1" l="1"/>
  <c r="C50" i="1"/>
  <c r="C51" i="1" l="1"/>
  <c r="B52" i="1"/>
  <c r="B53" i="1" l="1"/>
  <c r="C52" i="1"/>
  <c r="B54" i="1" l="1"/>
  <c r="C53" i="1"/>
  <c r="B55" i="1" l="1"/>
  <c r="C54" i="1"/>
  <c r="B56" i="1" l="1"/>
  <c r="C55" i="1"/>
  <c r="B57" i="1" l="1"/>
  <c r="C56" i="1"/>
  <c r="B58" i="1" l="1"/>
  <c r="C57" i="1"/>
  <c r="C58" i="1" l="1"/>
  <c r="B59" i="1"/>
  <c r="B60" i="1" l="1"/>
  <c r="C59" i="1"/>
  <c r="B61" i="1" l="1"/>
  <c r="C60" i="1"/>
  <c r="B62" i="1" l="1"/>
  <c r="C61" i="1"/>
  <c r="C62" i="1" l="1"/>
  <c r="B63" i="1"/>
  <c r="B64" i="1" l="1"/>
  <c r="C63" i="1"/>
  <c r="B65" i="1" l="1"/>
  <c r="C64" i="1"/>
  <c r="C65" i="1" l="1"/>
  <c r="B66" i="1"/>
  <c r="C66" i="1" l="1"/>
  <c r="B67" i="1"/>
  <c r="B68" i="1" l="1"/>
  <c r="C67" i="1"/>
  <c r="B69" i="1" l="1"/>
  <c r="C68" i="1"/>
  <c r="C69" i="1" l="1"/>
  <c r="B70" i="1"/>
  <c r="B71" i="1" l="1"/>
  <c r="C70" i="1"/>
  <c r="B72" i="1" l="1"/>
  <c r="C71" i="1"/>
  <c r="B73" i="1" l="1"/>
  <c r="C72" i="1"/>
  <c r="C73" i="1" l="1"/>
  <c r="B74" i="1"/>
  <c r="C74" i="1" l="1"/>
  <c r="B75" i="1"/>
  <c r="B76" i="1" l="1"/>
  <c r="C75" i="1"/>
  <c r="B77" i="1" l="1"/>
  <c r="C76" i="1"/>
  <c r="C77" i="1" l="1"/>
  <c r="B78" i="1"/>
  <c r="B79" i="1" l="1"/>
  <c r="C78" i="1"/>
  <c r="B80" i="1" l="1"/>
  <c r="C79" i="1"/>
  <c r="B81" i="1" l="1"/>
  <c r="C80" i="1"/>
  <c r="C81" i="1" l="1"/>
  <c r="B82" i="1"/>
  <c r="C82" i="1" l="1"/>
  <c r="B83" i="1"/>
  <c r="B84" i="1" l="1"/>
  <c r="C83" i="1"/>
  <c r="B85" i="1" l="1"/>
  <c r="C84" i="1"/>
  <c r="C85" i="1" l="1"/>
  <c r="B86" i="1"/>
  <c r="B87" i="1" l="1"/>
  <c r="C86" i="1"/>
  <c r="B88" i="1" l="1"/>
  <c r="C87" i="1"/>
  <c r="B89" i="1" l="1"/>
  <c r="C88" i="1"/>
  <c r="C89" i="1" l="1"/>
  <c r="B90" i="1"/>
  <c r="C90" i="1" l="1"/>
  <c r="B91" i="1"/>
  <c r="B92" i="1" l="1"/>
  <c r="C91" i="1"/>
  <c r="B93" i="1" l="1"/>
  <c r="C92" i="1"/>
  <c r="C93" i="1" l="1"/>
  <c r="B94" i="1"/>
  <c r="B95" i="1" l="1"/>
  <c r="C94" i="1"/>
  <c r="B96" i="1" l="1"/>
  <c r="C95" i="1"/>
  <c r="B97" i="1" l="1"/>
  <c r="C96" i="1"/>
  <c r="C97" i="1" l="1"/>
  <c r="B98" i="1"/>
  <c r="C98" i="1" l="1"/>
  <c r="B99" i="1"/>
  <c r="B100" i="1" l="1"/>
  <c r="C99" i="1"/>
  <c r="B101" i="1" l="1"/>
  <c r="C100" i="1"/>
  <c r="C101" i="1" l="1"/>
  <c r="B102" i="1"/>
  <c r="B103" i="1" l="1"/>
  <c r="C102" i="1"/>
  <c r="B104" i="1" l="1"/>
  <c r="C103" i="1"/>
  <c r="B105" i="1" l="1"/>
  <c r="C104" i="1"/>
  <c r="C105" i="1" l="1"/>
  <c r="B106" i="1"/>
  <c r="C106" i="1" l="1"/>
  <c r="B107" i="1"/>
  <c r="B108" i="1" l="1"/>
  <c r="C107" i="1"/>
  <c r="B109" i="1" l="1"/>
  <c r="C108" i="1"/>
  <c r="C109" i="1" l="1"/>
  <c r="B110" i="1"/>
  <c r="B111" i="1" l="1"/>
  <c r="C110" i="1"/>
  <c r="B112" i="1" l="1"/>
  <c r="C111" i="1"/>
  <c r="B113" i="1" l="1"/>
  <c r="C112" i="1"/>
  <c r="C113" i="1" l="1"/>
  <c r="B114" i="1"/>
  <c r="C114" i="1" l="1"/>
  <c r="B115" i="1"/>
  <c r="B116" i="1" l="1"/>
  <c r="C115" i="1"/>
  <c r="B117" i="1" l="1"/>
  <c r="C116" i="1"/>
  <c r="C117" i="1" l="1"/>
  <c r="B118" i="1"/>
  <c r="C118" i="1" l="1"/>
  <c r="B119" i="1"/>
  <c r="B120" i="1" l="1"/>
  <c r="C119" i="1"/>
  <c r="B121" i="1" l="1"/>
  <c r="C120" i="1"/>
  <c r="C121" i="1" l="1"/>
  <c r="B122" i="1"/>
  <c r="B123" i="1" l="1"/>
  <c r="C122" i="1"/>
  <c r="B124" i="1" l="1"/>
  <c r="C123" i="1"/>
  <c r="B125" i="1" l="1"/>
  <c r="C125" i="1" s="1"/>
  <c r="C124" i="1"/>
</calcChain>
</file>

<file path=xl/sharedStrings.xml><?xml version="1.0" encoding="utf-8"?>
<sst xmlns="http://schemas.openxmlformats.org/spreadsheetml/2006/main" count="175" uniqueCount="50">
  <si>
    <t>x</t>
  </si>
  <si>
    <t>=</t>
  </si>
  <si>
    <t>/</t>
  </si>
  <si>
    <t>&lt;==</t>
  </si>
  <si>
    <t>c = 20 に於ける接線の傾き</t>
  </si>
  <si>
    <t>-</t>
  </si>
  <si>
    <t>|</t>
  </si>
  <si>
    <t>tangent at c = 20</t>
  </si>
  <si>
    <t>接線の傾き</t>
  </si>
  <si>
    <t>tangent at c = 40</t>
  </si>
  <si>
    <t>tangent at c = 60</t>
  </si>
  <si>
    <t>tangent at c = 80</t>
  </si>
  <si>
    <t>c</t>
  </si>
  <si>
    <t>全面積</t>
  </si>
  <si>
    <t>対応するセルの数</t>
  </si>
  <si>
    <t>1セル当りの面積</t>
  </si>
  <si>
    <t>円弧の線より下にあるセルの数</t>
  </si>
  <si>
    <t>sum (figure!d5:bj65)</t>
  </si>
  <si>
    <t>円弧の下の面積</t>
  </si>
  <si>
    <t>exact value is</t>
  </si>
  <si>
    <t>balance level</t>
  </si>
  <si>
    <t>円弧より下にあり、かつ c = [ 0, 20 ] の範囲にあるセルの数</t>
  </si>
  <si>
    <t>sum(offset(figure!H10,0,0,50,10))</t>
  </si>
  <si>
    <t>H10 はグラフエリアの左上隅のセル。</t>
  </si>
  <si>
    <t>これを起点に高さ50、10の範囲のセルを指定して和を計算。</t>
  </si>
  <si>
    <t>円弧より下にあり、かつ c = [ 20, 40 ] の範囲にあるセルの数</t>
  </si>
  <si>
    <t>sum(offset(figure!H10,0,10,50,10))</t>
  </si>
  <si>
    <t>sum(offset(figure!H10,0,20,50,10))</t>
  </si>
  <si>
    <t>sum(offset(figure!H10,0,30,50,10))</t>
  </si>
  <si>
    <t>sum(offset(figure!H10,0,40,50,10))</t>
  </si>
  <si>
    <t>0から20までの c による x の積分</t>
  </si>
  <si>
    <t>(j24 * j12 - j21 * 20)</t>
  </si>
  <si>
    <t>integral from 0 to 40</t>
  </si>
  <si>
    <t>((j24 + j27) * j12 - j21 * 40)</t>
  </si>
  <si>
    <t>integral from 0 to 60</t>
  </si>
  <si>
    <t>integral from 0 to 80</t>
  </si>
  <si>
    <t>増加分はその大部分がx が負の領域に入るので60までの積分より小さい。</t>
  </si>
  <si>
    <t>integral from 0 to 100</t>
  </si>
  <si>
    <t>(別シート参照)</t>
  </si>
  <si>
    <t>c = 40 に於ける接線の傾き</t>
  </si>
  <si>
    <t>c = 60 に於ける接線の傾き</t>
  </si>
  <si>
    <t>c = 80 に於ける接線の傾き</t>
  </si>
  <si>
    <t>Yoko</t>
  </si>
  <si>
    <t>Tate</t>
  </si>
  <si>
    <t>Matano interface</t>
  </si>
  <si>
    <t>c = 20 に於ける接線を求める</t>
  </si>
  <si>
    <t>円弧上の点。これは動かさない。</t>
  </si>
  <si>
    <t>接線のy切片を上下に動かしてc = 20での接線ぽくなるよう調整する。</t>
  </si>
  <si>
    <t>上で仮に決めたy切片と c = 20 の点を結んだ直線が</t>
  </si>
  <si>
    <t>c = 100 でどこを通るか自動的に計算。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</si>
</sst>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0000"/>
    <numFmt numFmtId="178" formatCode="0.0"/>
  </numFmts>
  <fonts count="4">
    <font>
      <sz val="10"/>
      <color rgb="FF000000"/>
      <name val="Sans"/>
    </font>
    <font>
      <sz val="8"/>
      <color rgb="FF000000"/>
      <name val="Sans"/>
    </font>
    <font>
      <sz val="10"/>
      <color rgb="FFFF0000"/>
      <name val="Sans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</cellXfs>
  <cellStyles count="1">
    <cellStyle name="標準" xfId="0" builtinId="0"/>
  </cellStyles>
  <dxfs count="2">
    <dxf>
      <fill>
        <patternFill patternType="solid">
          <fgColor rgb="FF000000"/>
          <bgColor rgb="FFFFFF99"/>
        </patternFill>
      </fill>
    </dxf>
    <dxf>
      <fill>
        <patternFill patternType="solid">
          <fgColor rgb="FF000000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2105212687203986E-2"/>
          <c:y val="7.9391753980830298E-3"/>
          <c:w val="0.92171429192835019"/>
          <c:h val="0.95296462159127493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arc!$B$6:$B$125</c:f>
              <c:strCache>
                <c:ptCount val="101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</c:strCache>
            </c:strRef>
          </c:xVal>
          <c:yVal>
            <c:numRef>
              <c:f>arc!$C$6:$C$125</c:f>
              <c:numCache>
                <c:formatCode>0.000</c:formatCode>
                <c:ptCount val="120"/>
                <c:pt idx="0">
                  <c:v>10</c:v>
                </c:pt>
                <c:pt idx="1">
                  <c:v>9.9994999874993766</c:v>
                </c:pt>
                <c:pt idx="2">
                  <c:v>9.9979997999599917</c:v>
                </c:pt>
                <c:pt idx="3">
                  <c:v>9.9954989870441189</c:v>
                </c:pt>
                <c:pt idx="4">
                  <c:v>9.9919967974374373</c:v>
                </c:pt>
                <c:pt idx="5">
                  <c:v>9.9874921777190906</c:v>
                </c:pt>
                <c:pt idx="6">
                  <c:v>9.9819837707742245</c:v>
                </c:pt>
                <c:pt idx="7">
                  <c:v>9.975469913743412</c:v>
                </c:pt>
                <c:pt idx="8">
                  <c:v>9.9679486355016902</c:v>
                </c:pt>
                <c:pt idx="9">
                  <c:v>9.9594176536582708</c:v>
                </c:pt>
                <c:pt idx="10">
                  <c:v>9.9498743710662012</c:v>
                </c:pt>
                <c:pt idx="11">
                  <c:v>9.9393158718294092</c:v>
                </c:pt>
                <c:pt idx="12">
                  <c:v>9.9277389167926859</c:v>
                </c:pt>
                <c:pt idx="13">
                  <c:v>9.9151399384980952</c:v>
                </c:pt>
                <c:pt idx="14">
                  <c:v>9.9015150355892505</c:v>
                </c:pt>
                <c:pt idx="15">
                  <c:v>9.8868599666425947</c:v>
                </c:pt>
                <c:pt idx="16">
                  <c:v>9.8711701434024537</c:v>
                </c:pt>
                <c:pt idx="17">
                  <c:v>9.8544406233941046</c:v>
                </c:pt>
                <c:pt idx="18">
                  <c:v>9.836666101886351</c:v>
                </c:pt>
                <c:pt idx="19">
                  <c:v>9.8178409031721436</c:v>
                </c:pt>
                <c:pt idx="20">
                  <c:v>9.7979589711327133</c:v>
                </c:pt>
                <c:pt idx="21">
                  <c:v>9.7770138590471483</c:v>
                </c:pt>
                <c:pt idx="22">
                  <c:v>9.7549987186057603</c:v>
                </c:pt>
                <c:pt idx="23">
                  <c:v>9.7319062880814897</c:v>
                </c:pt>
                <c:pt idx="24">
                  <c:v>9.7077288796092773</c:v>
                </c:pt>
                <c:pt idx="25">
                  <c:v>9.6824583655185421</c:v>
                </c:pt>
                <c:pt idx="26">
                  <c:v>9.6560861636586495</c:v>
                </c:pt>
                <c:pt idx="27">
                  <c:v>9.6286032216516233</c:v>
                </c:pt>
                <c:pt idx="28">
                  <c:v>9.6000000000000014</c:v>
                </c:pt>
                <c:pt idx="29">
                  <c:v>9.5702664539708611</c:v>
                </c:pt>
                <c:pt idx="30">
                  <c:v>9.5393920141694561</c:v>
                </c:pt>
                <c:pt idx="31">
                  <c:v>9.5073655657074649</c:v>
                </c:pt>
                <c:pt idx="32">
                  <c:v>9.474175425861608</c:v>
                </c:pt>
                <c:pt idx="33">
                  <c:v>9.4398093201081146</c:v>
                </c:pt>
                <c:pt idx="34">
                  <c:v>9.404254356406998</c:v>
                </c:pt>
                <c:pt idx="35">
                  <c:v>9.3674969975975966</c:v>
                </c:pt>
                <c:pt idx="36">
                  <c:v>9.3295230317524815</c:v>
                </c:pt>
                <c:pt idx="37">
                  <c:v>9.2903175403212135</c:v>
                </c:pt>
                <c:pt idx="38">
                  <c:v>9.2498648638777432</c:v>
                </c:pt>
                <c:pt idx="39">
                  <c:v>9.2081485652654411</c:v>
                </c:pt>
                <c:pt idx="40">
                  <c:v>9.1651513899116797</c:v>
                </c:pt>
                <c:pt idx="41">
                  <c:v>9.1208552230588555</c:v>
                </c:pt>
                <c:pt idx="42">
                  <c:v>9.0752410436307418</c:v>
                </c:pt>
                <c:pt idx="43">
                  <c:v>9.0282888744213334</c:v>
                </c:pt>
                <c:pt idx="44">
                  <c:v>8.9799777282574595</c:v>
                </c:pt>
                <c:pt idx="45">
                  <c:v>8.9302855497458768</c:v>
                </c:pt>
                <c:pt idx="46">
                  <c:v>8.8791891521692445</c:v>
                </c:pt>
                <c:pt idx="47">
                  <c:v>8.8266641490429443</c:v>
                </c:pt>
                <c:pt idx="48">
                  <c:v>8.7726848797845243</c:v>
                </c:pt>
                <c:pt idx="49">
                  <c:v>8.7172243288790039</c:v>
                </c:pt>
                <c:pt idx="50">
                  <c:v>8.6602540378443873</c:v>
                </c:pt>
                <c:pt idx="51">
                  <c:v>8.6017440092111563</c:v>
                </c:pt>
                <c:pt idx="52">
                  <c:v>8.541662601625049</c:v>
                </c:pt>
                <c:pt idx="53">
                  <c:v>8.4799764150615413</c:v>
                </c:pt>
                <c:pt idx="54">
                  <c:v>8.4166501650003251</c:v>
                </c:pt>
                <c:pt idx="55">
                  <c:v>8.3516465442450336</c:v>
                </c:pt>
                <c:pt idx="56">
                  <c:v>8.2849260708831931</c:v>
                </c:pt>
                <c:pt idx="57">
                  <c:v>8.2164469206585888</c:v>
                </c:pt>
                <c:pt idx="58">
                  <c:v>8.1461647417665208</c:v>
                </c:pt>
                <c:pt idx="59">
                  <c:v>8.0740324497737799</c:v>
                </c:pt>
                <c:pt idx="60">
                  <c:v>8</c:v>
                </c:pt>
                <c:pt idx="61">
                  <c:v>7.9240141342630128</c:v>
                </c:pt>
                <c:pt idx="62">
                  <c:v>7.8460180983732135</c:v>
                </c:pt>
                <c:pt idx="63">
                  <c:v>7.76595132614157</c:v>
                </c:pt>
                <c:pt idx="64">
                  <c:v>7.6837490849194188</c:v>
                </c:pt>
                <c:pt idx="65">
                  <c:v>7.5993420767853328</c:v>
                </c:pt>
                <c:pt idx="66">
                  <c:v>7.5126559883971797</c:v>
                </c:pt>
                <c:pt idx="67">
                  <c:v>7.4236109811869859</c:v>
                </c:pt>
                <c:pt idx="68">
                  <c:v>7.3321211119293439</c:v>
                </c:pt>
                <c:pt idx="69">
                  <c:v>7.238093671679029</c:v>
                </c:pt>
                <c:pt idx="70">
                  <c:v>7.1414284285428495</c:v>
                </c:pt>
                <c:pt idx="71">
                  <c:v>7.0420167565833012</c:v>
                </c:pt>
                <c:pt idx="72">
                  <c:v>6.9397406291589894</c:v>
                </c:pt>
                <c:pt idx="73">
                  <c:v>6.8344714499367107</c:v>
                </c:pt>
                <c:pt idx="74">
                  <c:v>6.7260686883200949</c:v>
                </c:pt>
                <c:pt idx="75">
                  <c:v>6.6143782776614772</c:v>
                </c:pt>
                <c:pt idx="76">
                  <c:v>6.4992307237087692</c:v>
                </c:pt>
                <c:pt idx="77">
                  <c:v>6.3804388563797083</c:v>
                </c:pt>
                <c:pt idx="78">
                  <c:v>6.2577951388648065</c:v>
                </c:pt>
                <c:pt idx="79">
                  <c:v>6.1310684223877328</c:v>
                </c:pt>
                <c:pt idx="80">
                  <c:v>6</c:v>
                </c:pt>
                <c:pt idx="81">
                  <c:v>5.8642987645583</c:v>
                </c:pt>
                <c:pt idx="82">
                  <c:v>5.7236352085016744</c:v>
                </c:pt>
                <c:pt idx="83">
                  <c:v>5.5776339069537366</c:v>
                </c:pt>
                <c:pt idx="84">
                  <c:v>5.4258639865002145</c:v>
                </c:pt>
                <c:pt idx="85">
                  <c:v>5.2678268764263692</c:v>
                </c:pt>
                <c:pt idx="86">
                  <c:v>5.1029403288692299</c:v>
                </c:pt>
                <c:pt idx="87">
                  <c:v>4.9305172142484208</c:v>
                </c:pt>
                <c:pt idx="88">
                  <c:v>4.7497368348151667</c:v>
                </c:pt>
                <c:pt idx="89">
                  <c:v>4.5596052460711993</c:v>
                </c:pt>
                <c:pt idx="90">
                  <c:v>4.358898943540674</c:v>
                </c:pt>
                <c:pt idx="91">
                  <c:v>4.1460824883255762</c:v>
                </c:pt>
                <c:pt idx="92">
                  <c:v>3.9191835884530848</c:v>
                </c:pt>
                <c:pt idx="93">
                  <c:v>3.6755951898978214</c:v>
                </c:pt>
                <c:pt idx="94">
                  <c:v>3.4117444218463961</c:v>
                </c:pt>
                <c:pt idx="95">
                  <c:v>3.1224989991991992</c:v>
                </c:pt>
                <c:pt idx="96">
                  <c:v>2.8000000000000003</c:v>
                </c:pt>
                <c:pt idx="97">
                  <c:v>2.431049156228644</c:v>
                </c:pt>
                <c:pt idx="98">
                  <c:v>1.9899748742132399</c:v>
                </c:pt>
                <c:pt idx="99">
                  <c:v>1.4106735979665885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39-422F-8D72-1AA54EAA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figure!$A$7:$A$8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figure!$B$7:$B$8</c:f>
              <c:numCache>
                <c:formatCode>General</c:formatCode>
                <c:ptCount val="2"/>
                <c:pt idx="0">
                  <c:v>7.9220000000000006</c:v>
                </c:pt>
                <c:pt idx="1">
                  <c:v>7.9220000000000006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39-422F-8D72-1AA54EAA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1"/>
        <c:scaling>
          <c:orientation val="minMax"/>
          <c:max val="100"/>
          <c:min val="0"/>
        </c:scaling>
        <c:delete val="0"/>
        <c:axPos val="b"/>
        <c:majorGridlines/>
        <c:numFmt formatCode="0.00" sourceLinked="1"/>
        <c:majorTickMark val="out"/>
        <c:minorTickMark val="out"/>
        <c:tickLblPos val="nextTo"/>
        <c:crossAx val="2"/>
        <c:crosses val="min"/>
        <c:crossBetween val="midCat"/>
        <c:majorUnit val="20"/>
        <c:minorUnit val="2"/>
      </c:valAx>
      <c:valAx>
        <c:axId val="2"/>
        <c:scaling>
          <c:orientation val="minMax"/>
          <c:max val="10"/>
          <c:min val="0"/>
        </c:scaling>
        <c:delete val="0"/>
        <c:axPos val="l"/>
        <c:numFmt formatCode="0.000" sourceLinked="1"/>
        <c:majorTickMark val="out"/>
        <c:minorTickMark val="out"/>
        <c:tickLblPos val="nextTo"/>
        <c:crossAx val="1"/>
        <c:crosses val="min"/>
        <c:crossBetween val="midCat"/>
        <c:majorUnit val="2"/>
        <c:minorUnit val="0.2"/>
      </c:valAx>
      <c:valAx>
        <c:axId val="3"/>
        <c:scaling>
          <c:orientation val="minMax"/>
          <c:max val="100"/>
          <c:min val="0"/>
        </c:scaling>
        <c:delete val="0"/>
        <c:axPos val="t"/>
        <c:numFmt formatCode="General" sourceLinked="1"/>
        <c:majorTickMark val="out"/>
        <c:minorTickMark val="out"/>
        <c:tickLblPos val="none"/>
        <c:crossAx val="4"/>
        <c:crosses val="max"/>
        <c:crossBetween val="midCat"/>
        <c:majorUnit val="20"/>
        <c:minorUnit val="2"/>
      </c:valAx>
      <c:valAx>
        <c:axId val="4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out"/>
        <c:minorTickMark val="out"/>
        <c:tickLblPos val="none"/>
        <c:crossAx val="3"/>
        <c:crosses val="max"/>
        <c:crossBetween val="midCat"/>
        <c:majorUnit val="2"/>
        <c:minorUnit val="0.2"/>
      </c:valAx>
      <c:spPr>
        <a:noFill/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arc</c:v>
          </c:tx>
          <c:spPr>
            <a:ln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arc!$B$6:$B$125</c:f>
              <c:strCache>
                <c:ptCount val="101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</c:strCache>
            </c:strRef>
          </c:xVal>
          <c:yVal>
            <c:numRef>
              <c:f>arc!$C$6:$C$125</c:f>
              <c:numCache>
                <c:formatCode>0.000</c:formatCode>
                <c:ptCount val="120"/>
                <c:pt idx="0">
                  <c:v>10</c:v>
                </c:pt>
                <c:pt idx="1">
                  <c:v>9.9994999874993766</c:v>
                </c:pt>
                <c:pt idx="2">
                  <c:v>9.9979997999599917</c:v>
                </c:pt>
                <c:pt idx="3">
                  <c:v>9.9954989870441189</c:v>
                </c:pt>
                <c:pt idx="4">
                  <c:v>9.9919967974374373</c:v>
                </c:pt>
                <c:pt idx="5">
                  <c:v>9.9874921777190906</c:v>
                </c:pt>
                <c:pt idx="6">
                  <c:v>9.9819837707742245</c:v>
                </c:pt>
                <c:pt idx="7">
                  <c:v>9.975469913743412</c:v>
                </c:pt>
                <c:pt idx="8">
                  <c:v>9.9679486355016902</c:v>
                </c:pt>
                <c:pt idx="9">
                  <c:v>9.9594176536582708</c:v>
                </c:pt>
                <c:pt idx="10">
                  <c:v>9.9498743710662012</c:v>
                </c:pt>
                <c:pt idx="11">
                  <c:v>9.9393158718294092</c:v>
                </c:pt>
                <c:pt idx="12">
                  <c:v>9.9277389167926859</c:v>
                </c:pt>
                <c:pt idx="13">
                  <c:v>9.9151399384980952</c:v>
                </c:pt>
                <c:pt idx="14">
                  <c:v>9.9015150355892505</c:v>
                </c:pt>
                <c:pt idx="15">
                  <c:v>9.8868599666425947</c:v>
                </c:pt>
                <c:pt idx="16">
                  <c:v>9.8711701434024537</c:v>
                </c:pt>
                <c:pt idx="17">
                  <c:v>9.8544406233941046</c:v>
                </c:pt>
                <c:pt idx="18">
                  <c:v>9.836666101886351</c:v>
                </c:pt>
                <c:pt idx="19">
                  <c:v>9.8178409031721436</c:v>
                </c:pt>
                <c:pt idx="20">
                  <c:v>9.7979589711327133</c:v>
                </c:pt>
                <c:pt idx="21">
                  <c:v>9.7770138590471483</c:v>
                </c:pt>
                <c:pt idx="22">
                  <c:v>9.7549987186057603</c:v>
                </c:pt>
                <c:pt idx="23">
                  <c:v>9.7319062880814897</c:v>
                </c:pt>
                <c:pt idx="24">
                  <c:v>9.7077288796092773</c:v>
                </c:pt>
                <c:pt idx="25">
                  <c:v>9.6824583655185421</c:v>
                </c:pt>
                <c:pt idx="26">
                  <c:v>9.6560861636586495</c:v>
                </c:pt>
                <c:pt idx="27">
                  <c:v>9.6286032216516233</c:v>
                </c:pt>
                <c:pt idx="28">
                  <c:v>9.6000000000000014</c:v>
                </c:pt>
                <c:pt idx="29">
                  <c:v>9.5702664539708611</c:v>
                </c:pt>
                <c:pt idx="30">
                  <c:v>9.5393920141694561</c:v>
                </c:pt>
                <c:pt idx="31">
                  <c:v>9.5073655657074649</c:v>
                </c:pt>
                <c:pt idx="32">
                  <c:v>9.474175425861608</c:v>
                </c:pt>
                <c:pt idx="33">
                  <c:v>9.4398093201081146</c:v>
                </c:pt>
                <c:pt idx="34">
                  <c:v>9.404254356406998</c:v>
                </c:pt>
                <c:pt idx="35">
                  <c:v>9.3674969975975966</c:v>
                </c:pt>
                <c:pt idx="36">
                  <c:v>9.3295230317524815</c:v>
                </c:pt>
                <c:pt idx="37">
                  <c:v>9.2903175403212135</c:v>
                </c:pt>
                <c:pt idx="38">
                  <c:v>9.2498648638777432</c:v>
                </c:pt>
                <c:pt idx="39">
                  <c:v>9.2081485652654411</c:v>
                </c:pt>
                <c:pt idx="40">
                  <c:v>9.1651513899116797</c:v>
                </c:pt>
                <c:pt idx="41">
                  <c:v>9.1208552230588555</c:v>
                </c:pt>
                <c:pt idx="42">
                  <c:v>9.0752410436307418</c:v>
                </c:pt>
                <c:pt idx="43">
                  <c:v>9.0282888744213334</c:v>
                </c:pt>
                <c:pt idx="44">
                  <c:v>8.9799777282574595</c:v>
                </c:pt>
                <c:pt idx="45">
                  <c:v>8.9302855497458768</c:v>
                </c:pt>
                <c:pt idx="46">
                  <c:v>8.8791891521692445</c:v>
                </c:pt>
                <c:pt idx="47">
                  <c:v>8.8266641490429443</c:v>
                </c:pt>
                <c:pt idx="48">
                  <c:v>8.7726848797845243</c:v>
                </c:pt>
                <c:pt idx="49">
                  <c:v>8.7172243288790039</c:v>
                </c:pt>
                <c:pt idx="50">
                  <c:v>8.6602540378443873</c:v>
                </c:pt>
                <c:pt idx="51">
                  <c:v>8.6017440092111563</c:v>
                </c:pt>
                <c:pt idx="52">
                  <c:v>8.541662601625049</c:v>
                </c:pt>
                <c:pt idx="53">
                  <c:v>8.4799764150615413</c:v>
                </c:pt>
                <c:pt idx="54">
                  <c:v>8.4166501650003251</c:v>
                </c:pt>
                <c:pt idx="55">
                  <c:v>8.3516465442450336</c:v>
                </c:pt>
                <c:pt idx="56">
                  <c:v>8.2849260708831931</c:v>
                </c:pt>
                <c:pt idx="57">
                  <c:v>8.2164469206585888</c:v>
                </c:pt>
                <c:pt idx="58">
                  <c:v>8.1461647417665208</c:v>
                </c:pt>
                <c:pt idx="59">
                  <c:v>8.0740324497737799</c:v>
                </c:pt>
                <c:pt idx="60">
                  <c:v>8</c:v>
                </c:pt>
                <c:pt idx="61">
                  <c:v>7.9240141342630128</c:v>
                </c:pt>
                <c:pt idx="62">
                  <c:v>7.8460180983732135</c:v>
                </c:pt>
                <c:pt idx="63">
                  <c:v>7.76595132614157</c:v>
                </c:pt>
                <c:pt idx="64">
                  <c:v>7.6837490849194188</c:v>
                </c:pt>
                <c:pt idx="65">
                  <c:v>7.5993420767853328</c:v>
                </c:pt>
                <c:pt idx="66">
                  <c:v>7.5126559883971797</c:v>
                </c:pt>
                <c:pt idx="67">
                  <c:v>7.4236109811869859</c:v>
                </c:pt>
                <c:pt idx="68">
                  <c:v>7.3321211119293439</c:v>
                </c:pt>
                <c:pt idx="69">
                  <c:v>7.238093671679029</c:v>
                </c:pt>
                <c:pt idx="70">
                  <c:v>7.1414284285428495</c:v>
                </c:pt>
                <c:pt idx="71">
                  <c:v>7.0420167565833012</c:v>
                </c:pt>
                <c:pt idx="72">
                  <c:v>6.9397406291589894</c:v>
                </c:pt>
                <c:pt idx="73">
                  <c:v>6.8344714499367107</c:v>
                </c:pt>
                <c:pt idx="74">
                  <c:v>6.7260686883200949</c:v>
                </c:pt>
                <c:pt idx="75">
                  <c:v>6.6143782776614772</c:v>
                </c:pt>
                <c:pt idx="76">
                  <c:v>6.4992307237087692</c:v>
                </c:pt>
                <c:pt idx="77">
                  <c:v>6.3804388563797083</c:v>
                </c:pt>
                <c:pt idx="78">
                  <c:v>6.2577951388648065</c:v>
                </c:pt>
                <c:pt idx="79">
                  <c:v>6.1310684223877328</c:v>
                </c:pt>
                <c:pt idx="80">
                  <c:v>6</c:v>
                </c:pt>
                <c:pt idx="81">
                  <c:v>5.8642987645583</c:v>
                </c:pt>
                <c:pt idx="82">
                  <c:v>5.7236352085016744</c:v>
                </c:pt>
                <c:pt idx="83">
                  <c:v>5.5776339069537366</c:v>
                </c:pt>
                <c:pt idx="84">
                  <c:v>5.4258639865002145</c:v>
                </c:pt>
                <c:pt idx="85">
                  <c:v>5.2678268764263692</c:v>
                </c:pt>
                <c:pt idx="86">
                  <c:v>5.1029403288692299</c:v>
                </c:pt>
                <c:pt idx="87">
                  <c:v>4.9305172142484208</c:v>
                </c:pt>
                <c:pt idx="88">
                  <c:v>4.7497368348151667</c:v>
                </c:pt>
                <c:pt idx="89">
                  <c:v>4.5596052460711993</c:v>
                </c:pt>
                <c:pt idx="90">
                  <c:v>4.358898943540674</c:v>
                </c:pt>
                <c:pt idx="91">
                  <c:v>4.1460824883255762</c:v>
                </c:pt>
                <c:pt idx="92">
                  <c:v>3.9191835884530848</c:v>
                </c:pt>
                <c:pt idx="93">
                  <c:v>3.6755951898978214</c:v>
                </c:pt>
                <c:pt idx="94">
                  <c:v>3.4117444218463961</c:v>
                </c:pt>
                <c:pt idx="95">
                  <c:v>3.1224989991991992</c:v>
                </c:pt>
                <c:pt idx="96">
                  <c:v>2.8000000000000003</c:v>
                </c:pt>
                <c:pt idx="97">
                  <c:v>2.431049156228644</c:v>
                </c:pt>
                <c:pt idx="98">
                  <c:v>1.9899748742132399</c:v>
                </c:pt>
                <c:pt idx="99">
                  <c:v>1.4106735979665885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A6-43AC-A16C-18F97632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"/>
        <c:axId val="6"/>
      </c:scatterChart>
      <c:scatterChart>
        <c:scatterStyle val="lineMarker"/>
        <c:varyColors val="0"/>
        <c:ser>
          <c:idx val="1"/>
          <c:order val="1"/>
          <c:tx>
            <c:strRef>
              <c:f>derivative!$B$3</c:f>
              <c:strCache>
                <c:ptCount val="1"/>
                <c:pt idx="0">
                  <c:v>tangent at c = 20</c:v>
                </c:pt>
              </c:strCache>
            </c:strRef>
          </c:tx>
          <c:marker>
            <c:symbol val="none"/>
          </c:marker>
          <c:xVal>
            <c:numRef>
              <c:f>derivative!$C$6:$C$7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derivative!$D$6:$D$7</c:f>
              <c:numCache>
                <c:formatCode>0.000</c:formatCode>
                <c:ptCount val="2"/>
                <c:pt idx="0" formatCode="General">
                  <c:v>10.199999999999999</c:v>
                </c:pt>
                <c:pt idx="1">
                  <c:v>8.1897948556635694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A6-43AC-A16C-18F97632B1AD}"/>
            </c:ext>
          </c:extLst>
        </c:ser>
        <c:ser>
          <c:idx val="2"/>
          <c:order val="2"/>
          <c:tx>
            <c:strRef>
              <c:f>derivative!$B$12</c:f>
              <c:strCache>
                <c:ptCount val="1"/>
                <c:pt idx="0">
                  <c:v>tangent at c = 40</c:v>
                </c:pt>
              </c:strCache>
            </c:strRef>
          </c:tx>
          <c:spPr>
            <a:ln>
              <a:solidFill>
                <a:srgbClr val="FF9900"/>
              </a:solidFill>
            </a:ln>
            <a:extLst>
              <a:ext uri="http://www.gnumeric.org/ext/spreadsheetml">
                <gnmx:gostyle xmlns:gnmx="http://www.gnumeric.org/ext/spreadsheetml" xmlns:r="http://schemas.openxmlformats.org/officeDocument/2006/relationships" xmlns="" dashType="auto"/>
              </a:ext>
            </a:extLst>
          </c:spPr>
          <c:marker>
            <c:symbol val="none"/>
          </c:marker>
          <c:xVal>
            <c:numRef>
              <c:f>derivative!$C$15:$C$16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derivative!$D$15:$D$16</c:f>
              <c:numCache>
                <c:formatCode>0.000</c:formatCode>
                <c:ptCount val="2"/>
                <c:pt idx="0" formatCode="General">
                  <c:v>10.9</c:v>
                </c:pt>
                <c:pt idx="1">
                  <c:v>6.5628784747791986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A6-43AC-A16C-18F97632B1AD}"/>
            </c:ext>
          </c:extLst>
        </c:ser>
        <c:ser>
          <c:idx val="3"/>
          <c:order val="3"/>
          <c:tx>
            <c:strRef>
              <c:f>derivative!$B$21</c:f>
              <c:strCache>
                <c:ptCount val="1"/>
                <c:pt idx="0">
                  <c:v>tangent at c = 60</c:v>
                </c:pt>
              </c:strCache>
            </c:strRef>
          </c:tx>
          <c:marker>
            <c:symbol val="x"/>
            <c:size val="5"/>
          </c:marker>
          <c:xVal>
            <c:numRef>
              <c:f>derivative!$C$24:$C$25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derivative!$D$24:$D$25</c:f>
              <c:numCache>
                <c:formatCode>0.000</c:formatCode>
                <c:ptCount val="2"/>
                <c:pt idx="0" formatCode="General">
                  <c:v>12.7</c:v>
                </c:pt>
                <c:pt idx="1">
                  <c:v>4.8666666666666671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A6-43AC-A16C-18F97632B1AD}"/>
            </c:ext>
          </c:extLst>
        </c:ser>
        <c:ser>
          <c:idx val="4"/>
          <c:order val="4"/>
          <c:tx>
            <c:strRef>
              <c:f>derivative!$B$30</c:f>
              <c:strCache>
                <c:ptCount val="1"/>
                <c:pt idx="0">
                  <c:v>tangent at c = 80</c:v>
                </c:pt>
              </c:strCache>
            </c:strRef>
          </c:tx>
          <c:spPr>
            <a:ln>
              <a:solidFill>
                <a:srgbClr val="008000"/>
              </a:solidFill>
            </a:ln>
            <a:extLst>
              <a:ext uri="http://www.gnumeric.org/ext/spreadsheetml">
                <gnmx:gostyle xmlns:gnmx="http://www.gnumeric.org/ext/spreadsheetml" xmlns:r="http://schemas.openxmlformats.org/officeDocument/2006/relationships" xmlns="" dashType="auto"/>
              </a:ext>
            </a:extLst>
          </c:spPr>
          <c:marker>
            <c:symbol val="star"/>
            <c:size val="5"/>
          </c:marker>
          <c:xVal>
            <c:numRef>
              <c:f>derivative!$C$33:$C$34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derivative!$D$33:$D$34</c:f>
              <c:numCache>
                <c:formatCode>0.000</c:formatCode>
                <c:ptCount val="2"/>
                <c:pt idx="0" formatCode="General">
                  <c:v>16.399999999999999</c:v>
                </c:pt>
                <c:pt idx="1">
                  <c:v>3.4000000000000004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A6-43AC-A16C-18F97632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"/>
        <c:axId val="8"/>
      </c:scatterChart>
      <c:valAx>
        <c:axId val="5"/>
        <c:scaling>
          <c:orientation val="minMax"/>
          <c:max val="100"/>
          <c:min val="0"/>
        </c:scaling>
        <c:delete val="0"/>
        <c:axPos val="b"/>
        <c:majorGridlines/>
        <c:numFmt formatCode="0.00" sourceLinked="1"/>
        <c:majorTickMark val="out"/>
        <c:minorTickMark val="out"/>
        <c:tickLblPos val="nextTo"/>
        <c:crossAx val="6"/>
        <c:crosses val="min"/>
        <c:crossBetween val="midCat"/>
        <c:majorUnit val="20"/>
        <c:minorUnit val="2"/>
      </c:valAx>
      <c:valAx>
        <c:axId val="6"/>
        <c:scaling>
          <c:orientation val="minMax"/>
          <c:max val="15"/>
          <c:min val="0"/>
        </c:scaling>
        <c:delete val="0"/>
        <c:axPos val="l"/>
        <c:numFmt formatCode="0.000" sourceLinked="1"/>
        <c:majorTickMark val="out"/>
        <c:minorTickMark val="out"/>
        <c:tickLblPos val="nextTo"/>
        <c:crossAx val="5"/>
        <c:crosses val="min"/>
        <c:crossBetween val="midCat"/>
        <c:majorUnit val="5"/>
        <c:minorUnit val="1"/>
      </c:valAx>
      <c:valAx>
        <c:axId val="7"/>
        <c:scaling>
          <c:orientation val="minMax"/>
          <c:max val="100"/>
          <c:min val="0"/>
        </c:scaling>
        <c:delete val="0"/>
        <c:axPos val="t"/>
        <c:numFmt formatCode="General" sourceLinked="1"/>
        <c:majorTickMark val="out"/>
        <c:minorTickMark val="out"/>
        <c:tickLblPos val="none"/>
        <c:crossAx val="8"/>
        <c:crosses val="max"/>
        <c:crossBetween val="midCat"/>
        <c:majorUnit val="20"/>
        <c:minorUnit val="2"/>
      </c:valAx>
      <c:valAx>
        <c:axId val="8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out"/>
        <c:minorTickMark val="out"/>
        <c:tickLblPos val="none"/>
        <c:crossAx val="7"/>
        <c:crosses val="max"/>
        <c:crossBetween val="midCat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1"/>
          <c:y val="0.72"/>
          <c:w val="1"/>
          <c:h val="1"/>
        </c:manualLayout>
      </c:layout>
      <c:overlay val="1"/>
      <c:spPr>
        <a:extLst>
          <a:ext uri="http://www.gnumeric.org/ext/spreadsheetml">
            <gnmx:gostyle xmlns:gnmx="http://www.gnumeric.org/ext/spreadsheetml" xmlns:r="http://schemas.openxmlformats.org/officeDocument/2006/relationships" xmlns="" pattern="solid" auto-pattern="1"/>
          </a:ext>
        </a:extLst>
      </c:spPr>
    </c:legend>
    <c:plotVisOnly val="1"/>
    <c:dispBlanksAs val="zero"/>
    <c:showDLblsOverMax val="1"/>
  </c:chart>
  <c:spPr>
    <a:ln>
      <a:noFill/>
    </a:ln>
    <a:extLst>
      <a:ext uri="http://www.gnumeric.org/ext/spreadsheetml">
        <gnmx:gostyle xmlns:gnmx="http://www.gnumeric.org/ext/spreadsheetml" xmlns:r="http://schemas.openxmlformats.org/officeDocument/2006/relationships" xmlns="" pattern="solid" auto-pattern="1"/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33785</xdr:colOff>
      <xdr:row>8</xdr:row>
      <xdr:rowOff>116008</xdr:rowOff>
    </xdr:from>
    <xdr:ext cx="10608572" cy="993408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509092</xdr:colOff>
      <xdr:row>0</xdr:row>
      <xdr:rowOff>142875</xdr:rowOff>
    </xdr:from>
    <xdr:ext cx="7400925" cy="77819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01"/>
  <sheetViews>
    <sheetView tabSelected="1" workbookViewId="0"/>
  </sheetViews>
  <sheetFormatPr defaultRowHeight="12.5"/>
  <cols>
    <col min="1" max="1" width="9.1796875"/>
    <col min="2" max="2" width="11.7265625" bestFit="1" customWidth="1"/>
    <col min="3" max="4" width="9.1796875"/>
    <col min="5" max="5" width="9.1796875" customWidth="1"/>
    <col min="6" max="6" width="9.7265625" customWidth="1"/>
    <col min="7" max="7" width="4.54296875" customWidth="1"/>
    <col min="8" max="8" width="9.7265625" customWidth="1"/>
    <col min="9" max="9" width="4.26953125" customWidth="1"/>
    <col min="10" max="10" width="10.81640625" customWidth="1"/>
    <col min="11" max="13" width="9.1796875"/>
    <col min="14" max="14" width="17.7265625" bestFit="1" customWidth="1"/>
    <col min="15" max="256" width="9.1796875"/>
  </cols>
  <sheetData>
    <row r="1" spans="2:13">
      <c r="L1" s="1"/>
      <c r="M1" s="2"/>
    </row>
    <row r="2" spans="2:13">
      <c r="L2" s="1"/>
      <c r="M2" s="2"/>
    </row>
    <row r="3" spans="2:13">
      <c r="B3" t="s">
        <v>12</v>
      </c>
      <c r="C3" t="s">
        <v>0</v>
      </c>
      <c r="L3" s="1"/>
      <c r="M3" s="2"/>
    </row>
    <row r="4" spans="2:13">
      <c r="B4">
        <v>1</v>
      </c>
      <c r="L4" s="1"/>
      <c r="M4" s="2"/>
    </row>
    <row r="5" spans="2:13">
      <c r="E5" s="3" t="s">
        <v>13</v>
      </c>
      <c r="L5" s="1"/>
      <c r="M5" s="2"/>
    </row>
    <row r="6" spans="2:13">
      <c r="B6" s="3">
        <v>0</v>
      </c>
      <c r="C6" s="1">
        <f t="shared" ref="C6:C37" si="0">IF(B6="","",0.1*SQRT(10000-B6*B6))</f>
        <v>10</v>
      </c>
      <c r="F6">
        <v>100</v>
      </c>
      <c r="G6" s="4" t="s">
        <v>0</v>
      </c>
      <c r="H6">
        <v>10</v>
      </c>
      <c r="I6" s="4" t="s">
        <v>1</v>
      </c>
      <c r="J6">
        <f>F6*H6</f>
        <v>1000</v>
      </c>
      <c r="L6" s="1"/>
      <c r="M6" s="2"/>
    </row>
    <row r="7" spans="2:13">
      <c r="B7" s="3">
        <f t="shared" ref="B7:B38" si="1">IF(B6="","",IF(B6+B$4&gt;100+0.0001,"",B6+B$4))</f>
        <v>1</v>
      </c>
      <c r="C7" s="1">
        <f t="shared" si="0"/>
        <v>9.9994999874993766</v>
      </c>
      <c r="L7" s="1"/>
      <c r="M7" s="2"/>
    </row>
    <row r="8" spans="2:13">
      <c r="B8" s="3">
        <f t="shared" si="1"/>
        <v>2</v>
      </c>
      <c r="C8" s="1">
        <f t="shared" si="0"/>
        <v>9.9979997999599917</v>
      </c>
      <c r="E8" t="s">
        <v>14</v>
      </c>
      <c r="L8" s="1"/>
      <c r="M8" s="2"/>
    </row>
    <row r="9" spans="2:13">
      <c r="B9" s="3">
        <f t="shared" si="1"/>
        <v>3</v>
      </c>
      <c r="C9" s="1">
        <f t="shared" si="0"/>
        <v>9.9954989870441189</v>
      </c>
      <c r="F9">
        <v>50</v>
      </c>
      <c r="G9" s="4" t="s">
        <v>0</v>
      </c>
      <c r="H9">
        <v>50</v>
      </c>
      <c r="I9" s="4" t="s">
        <v>1</v>
      </c>
      <c r="J9">
        <f>F9*H9</f>
        <v>2500</v>
      </c>
      <c r="L9" s="1"/>
      <c r="M9" s="2"/>
    </row>
    <row r="10" spans="2:13">
      <c r="B10" s="3">
        <f t="shared" si="1"/>
        <v>4</v>
      </c>
      <c r="C10" s="1">
        <f t="shared" si="0"/>
        <v>9.9919967974374373</v>
      </c>
      <c r="L10" s="1"/>
      <c r="M10" s="2"/>
    </row>
    <row r="11" spans="2:13">
      <c r="B11" s="3">
        <f t="shared" si="1"/>
        <v>5</v>
      </c>
      <c r="C11" s="1">
        <f t="shared" si="0"/>
        <v>9.9874921777190906</v>
      </c>
      <c r="E11" t="s">
        <v>15</v>
      </c>
      <c r="L11" s="1"/>
      <c r="M11" s="2"/>
    </row>
    <row r="12" spans="2:13">
      <c r="B12" s="3">
        <f t="shared" si="1"/>
        <v>6</v>
      </c>
      <c r="C12" s="1">
        <f t="shared" si="0"/>
        <v>9.9819837707742245</v>
      </c>
      <c r="F12">
        <f>J6</f>
        <v>1000</v>
      </c>
      <c r="G12" s="4" t="s">
        <v>2</v>
      </c>
      <c r="H12">
        <f>J9</f>
        <v>2500</v>
      </c>
      <c r="I12" s="4" t="s">
        <v>1</v>
      </c>
      <c r="J12">
        <f>F12/H12</f>
        <v>0.4</v>
      </c>
      <c r="L12" s="1"/>
      <c r="M12" s="2"/>
    </row>
    <row r="13" spans="2:13">
      <c r="B13" s="3">
        <f t="shared" si="1"/>
        <v>7</v>
      </c>
      <c r="C13" s="1">
        <f t="shared" si="0"/>
        <v>9.975469913743412</v>
      </c>
      <c r="L13" s="1"/>
      <c r="M13" s="2"/>
    </row>
    <row r="14" spans="2:13">
      <c r="B14" s="3">
        <f t="shared" si="1"/>
        <v>8</v>
      </c>
      <c r="C14" s="1">
        <f t="shared" si="0"/>
        <v>9.9679486355016902</v>
      </c>
      <c r="E14" t="s">
        <v>16</v>
      </c>
      <c r="L14" s="1"/>
      <c r="M14" s="2"/>
    </row>
    <row r="15" spans="2:13">
      <c r="B15" s="3">
        <f t="shared" si="1"/>
        <v>9</v>
      </c>
      <c r="C15" s="1">
        <f t="shared" si="0"/>
        <v>9.9594176536582708</v>
      </c>
      <c r="F15" t="s">
        <v>17</v>
      </c>
      <c r="I15" s="4" t="s">
        <v>1</v>
      </c>
      <c r="J15">
        <f>SUM(figure!D5:BJ65)</f>
        <v>1980.5</v>
      </c>
      <c r="L15" s="1"/>
      <c r="M15" s="2"/>
    </row>
    <row r="16" spans="2:13">
      <c r="B16" s="3">
        <f t="shared" si="1"/>
        <v>10</v>
      </c>
      <c r="C16" s="1">
        <f t="shared" si="0"/>
        <v>9.9498743710662012</v>
      </c>
      <c r="L16" s="1"/>
      <c r="M16" s="2"/>
    </row>
    <row r="17" spans="2:15">
      <c r="B17" s="3">
        <f t="shared" si="1"/>
        <v>11</v>
      </c>
      <c r="C17" s="1">
        <f t="shared" si="0"/>
        <v>9.9393158718294092</v>
      </c>
      <c r="E17" t="s">
        <v>18</v>
      </c>
      <c r="L17" s="1"/>
      <c r="M17" s="2"/>
    </row>
    <row r="18" spans="2:15">
      <c r="B18" s="3">
        <f t="shared" si="1"/>
        <v>12</v>
      </c>
      <c r="C18" s="1">
        <f t="shared" si="0"/>
        <v>9.9277389167926859</v>
      </c>
      <c r="F18">
        <f>J15</f>
        <v>1980.5</v>
      </c>
      <c r="G18" s="4" t="s">
        <v>0</v>
      </c>
      <c r="H18">
        <f>J12</f>
        <v>0.4</v>
      </c>
      <c r="I18" s="4" t="s">
        <v>1</v>
      </c>
      <c r="J18">
        <f>J15*J12</f>
        <v>792.2</v>
      </c>
      <c r="K18" t="s">
        <v>3</v>
      </c>
      <c r="L18" s="1" t="s">
        <v>19</v>
      </c>
      <c r="M18" s="2"/>
      <c r="N18">
        <f>PI()/4</f>
        <v>0.78539816339744828</v>
      </c>
      <c r="O18" t="e">
        <f ca="1">"  = "&amp;_xlfngnumeric.UNICHAR(960)&amp;" / 4"</f>
        <v>#NAME?</v>
      </c>
    </row>
    <row r="19" spans="2:15">
      <c r="B19" s="3">
        <f t="shared" si="1"/>
        <v>13</v>
      </c>
      <c r="C19" s="1">
        <f t="shared" si="0"/>
        <v>9.9151399384980952</v>
      </c>
      <c r="L19" s="1"/>
      <c r="M19" s="2"/>
    </row>
    <row r="20" spans="2:15">
      <c r="B20" s="3">
        <f t="shared" si="1"/>
        <v>14</v>
      </c>
      <c r="C20" s="1">
        <f t="shared" si="0"/>
        <v>9.9015150355892505</v>
      </c>
      <c r="E20" t="s">
        <v>20</v>
      </c>
      <c r="L20" s="1"/>
      <c r="M20" s="2"/>
    </row>
    <row r="21" spans="2:15">
      <c r="B21" s="3">
        <f t="shared" si="1"/>
        <v>15</v>
      </c>
      <c r="C21" s="1">
        <f t="shared" si="0"/>
        <v>9.8868599666425947</v>
      </c>
      <c r="F21">
        <f>J18</f>
        <v>792.2</v>
      </c>
      <c r="G21" t="s">
        <v>2</v>
      </c>
      <c r="H21">
        <f>F6</f>
        <v>100</v>
      </c>
      <c r="I21" t="s">
        <v>1</v>
      </c>
      <c r="J21">
        <f>F21/H21</f>
        <v>7.9220000000000006</v>
      </c>
      <c r="L21" s="1"/>
      <c r="M21" s="2"/>
    </row>
    <row r="22" spans="2:15">
      <c r="B22" s="3">
        <f t="shared" si="1"/>
        <v>16</v>
      </c>
      <c r="C22" s="1">
        <f t="shared" si="0"/>
        <v>9.8711701434024537</v>
      </c>
      <c r="L22" s="1"/>
      <c r="M22" s="2"/>
    </row>
    <row r="23" spans="2:15">
      <c r="B23" s="3">
        <f t="shared" si="1"/>
        <v>17</v>
      </c>
      <c r="C23" s="1">
        <f t="shared" si="0"/>
        <v>9.8544406233941046</v>
      </c>
      <c r="E23" t="s">
        <v>21</v>
      </c>
      <c r="L23" s="1"/>
      <c r="M23" s="2"/>
    </row>
    <row r="24" spans="2:15">
      <c r="B24" s="3">
        <f t="shared" si="1"/>
        <v>18</v>
      </c>
      <c r="C24" s="1">
        <f t="shared" si="0"/>
        <v>9.836666101886351</v>
      </c>
      <c r="E24" t="s">
        <v>22</v>
      </c>
      <c r="I24" t="s">
        <v>1</v>
      </c>
      <c r="J24">
        <f ca="1">SUM(OFFSET(figure!H10,0,0,50,10))</f>
        <v>495.5</v>
      </c>
      <c r="K24" t="s">
        <v>3</v>
      </c>
      <c r="L24" s="1" t="s">
        <v>23</v>
      </c>
      <c r="M24" s="2"/>
    </row>
    <row r="25" spans="2:15">
      <c r="B25" s="3">
        <f t="shared" si="1"/>
        <v>19</v>
      </c>
      <c r="C25" s="1">
        <f t="shared" si="0"/>
        <v>9.8178409031721436</v>
      </c>
      <c r="L25" t="s">
        <v>24</v>
      </c>
      <c r="M25" s="2"/>
    </row>
    <row r="26" spans="2:15">
      <c r="B26" s="3">
        <f t="shared" si="1"/>
        <v>20</v>
      </c>
      <c r="C26" s="1">
        <f t="shared" si="0"/>
        <v>9.7979589711327133</v>
      </c>
      <c r="E26" t="s">
        <v>25</v>
      </c>
      <c r="L26" s="1"/>
      <c r="M26" s="2"/>
    </row>
    <row r="27" spans="2:15">
      <c r="B27" s="3">
        <f t="shared" si="1"/>
        <v>21</v>
      </c>
      <c r="C27" s="1">
        <f t="shared" si="0"/>
        <v>9.7770138590471483</v>
      </c>
      <c r="E27" t="s">
        <v>26</v>
      </c>
      <c r="I27" t="s">
        <v>1</v>
      </c>
      <c r="J27">
        <f ca="1">SUM(OFFSET(figure!H10,0,10,50,10))</f>
        <v>477.5</v>
      </c>
      <c r="L27" s="1"/>
      <c r="M27" s="2"/>
    </row>
    <row r="28" spans="2:15">
      <c r="B28" s="3">
        <f t="shared" si="1"/>
        <v>22</v>
      </c>
      <c r="C28" s="1">
        <f t="shared" si="0"/>
        <v>9.7549987186057603</v>
      </c>
      <c r="L28" s="1"/>
      <c r="M28" s="2"/>
    </row>
    <row r="29" spans="2:15">
      <c r="B29" s="3">
        <f t="shared" si="1"/>
        <v>23</v>
      </c>
      <c r="C29" s="1">
        <f t="shared" si="0"/>
        <v>9.7319062880814897</v>
      </c>
      <c r="L29" s="1"/>
      <c r="M29" s="2"/>
    </row>
    <row r="30" spans="2:15">
      <c r="B30" s="3">
        <f t="shared" si="1"/>
        <v>24</v>
      </c>
      <c r="C30" s="1">
        <f t="shared" si="0"/>
        <v>9.7077288796092773</v>
      </c>
      <c r="E30" t="s">
        <v>27</v>
      </c>
      <c r="I30" t="s">
        <v>1</v>
      </c>
      <c r="J30">
        <f ca="1">SUM(OFFSET(figure!H10,0,20,50,10))</f>
        <v>434</v>
      </c>
      <c r="L30" s="1"/>
      <c r="M30" s="2"/>
    </row>
    <row r="31" spans="2:15">
      <c r="B31" s="3">
        <f t="shared" si="1"/>
        <v>25</v>
      </c>
      <c r="C31" s="1">
        <f t="shared" si="0"/>
        <v>9.6824583655185421</v>
      </c>
      <c r="L31" s="1"/>
      <c r="M31" s="2"/>
    </row>
    <row r="32" spans="2:15">
      <c r="B32" s="3">
        <f t="shared" si="1"/>
        <v>26</v>
      </c>
      <c r="C32" s="1">
        <f t="shared" si="0"/>
        <v>9.6560861636586495</v>
      </c>
      <c r="L32" s="1"/>
      <c r="M32" s="2"/>
    </row>
    <row r="33" spans="2:13">
      <c r="B33" s="3">
        <f t="shared" si="1"/>
        <v>27</v>
      </c>
      <c r="C33" s="1">
        <f t="shared" si="0"/>
        <v>9.6286032216516233</v>
      </c>
      <c r="E33" t="s">
        <v>28</v>
      </c>
      <c r="I33" t="s">
        <v>1</v>
      </c>
      <c r="J33">
        <f ca="1">SUM(OFFSET(figure!H10,0,30,50,10))</f>
        <v>360</v>
      </c>
      <c r="L33" s="1"/>
      <c r="M33" s="2"/>
    </row>
    <row r="34" spans="2:13">
      <c r="B34" s="3">
        <f t="shared" si="1"/>
        <v>28</v>
      </c>
      <c r="C34" s="1">
        <f t="shared" si="0"/>
        <v>9.6000000000000014</v>
      </c>
      <c r="L34" s="1"/>
      <c r="M34" s="2"/>
    </row>
    <row r="35" spans="2:13">
      <c r="B35" s="3">
        <f t="shared" si="1"/>
        <v>29</v>
      </c>
      <c r="C35" s="1">
        <f t="shared" si="0"/>
        <v>9.5702664539708611</v>
      </c>
      <c r="L35" s="1"/>
      <c r="M35" s="2"/>
    </row>
    <row r="36" spans="2:13">
      <c r="B36" s="3">
        <f t="shared" si="1"/>
        <v>30</v>
      </c>
      <c r="C36" s="1">
        <f t="shared" si="0"/>
        <v>9.5393920141694561</v>
      </c>
      <c r="E36" t="s">
        <v>29</v>
      </c>
      <c r="I36" t="s">
        <v>1</v>
      </c>
      <c r="J36">
        <f ca="1">SUM(OFFSET(figure!H10,0,40,50,10))</f>
        <v>213.5</v>
      </c>
      <c r="L36" s="1"/>
      <c r="M36" s="2"/>
    </row>
    <row r="37" spans="2:13">
      <c r="B37" s="3">
        <f t="shared" si="1"/>
        <v>31</v>
      </c>
      <c r="C37" s="1">
        <f t="shared" si="0"/>
        <v>9.5073655657074649</v>
      </c>
      <c r="L37" s="1"/>
      <c r="M37" s="2"/>
    </row>
    <row r="38" spans="2:13">
      <c r="B38" s="3">
        <f t="shared" si="1"/>
        <v>32</v>
      </c>
      <c r="C38" s="1">
        <f t="shared" ref="C38:C69" si="2">IF(B38="","",0.1*SQRT(10000-B38*B38))</f>
        <v>9.474175425861608</v>
      </c>
      <c r="E38" t="s">
        <v>30</v>
      </c>
      <c r="L38" s="1"/>
      <c r="M38" s="2"/>
    </row>
    <row r="39" spans="2:13">
      <c r="B39" s="3">
        <f t="shared" ref="B39:B70" si="3">IF(B38="","",IF(B38+B$4&gt;100+0.0001,"",B38+B$4))</f>
        <v>33</v>
      </c>
      <c r="C39" s="1">
        <f t="shared" si="2"/>
        <v>9.4398093201081146</v>
      </c>
      <c r="F39" t="s">
        <v>31</v>
      </c>
      <c r="I39" t="s">
        <v>1</v>
      </c>
      <c r="J39" s="3">
        <f ca="1">(J24*J12-20*J21)</f>
        <v>39.760000000000019</v>
      </c>
      <c r="L39" s="1"/>
      <c r="M39" s="2"/>
    </row>
    <row r="40" spans="2:13">
      <c r="B40" s="3">
        <f t="shared" si="3"/>
        <v>34</v>
      </c>
      <c r="C40" s="1">
        <f t="shared" si="2"/>
        <v>9.404254356406998</v>
      </c>
      <c r="L40" s="1"/>
      <c r="M40" s="2"/>
    </row>
    <row r="41" spans="2:13">
      <c r="B41" s="3">
        <f t="shared" si="3"/>
        <v>35</v>
      </c>
      <c r="C41" s="1">
        <f t="shared" si="2"/>
        <v>9.3674969975975966</v>
      </c>
      <c r="E41" t="s">
        <v>32</v>
      </c>
      <c r="L41" s="1"/>
      <c r="M41" s="2"/>
    </row>
    <row r="42" spans="2:13">
      <c r="B42" s="3">
        <f t="shared" si="3"/>
        <v>36</v>
      </c>
      <c r="C42" s="1">
        <f t="shared" si="2"/>
        <v>9.3295230317524815</v>
      </c>
      <c r="F42" t="s">
        <v>33</v>
      </c>
      <c r="J42">
        <f ca="1">((J24+J27)*J12-J21*40)</f>
        <v>72.32000000000005</v>
      </c>
      <c r="L42" s="1"/>
      <c r="M42" s="2"/>
    </row>
    <row r="43" spans="2:13">
      <c r="B43" s="3">
        <f t="shared" si="3"/>
        <v>37</v>
      </c>
      <c r="C43" s="1">
        <f t="shared" si="2"/>
        <v>9.2903175403212135</v>
      </c>
      <c r="L43" s="1"/>
      <c r="M43" s="2"/>
    </row>
    <row r="44" spans="2:13">
      <c r="B44" s="3">
        <f t="shared" si="3"/>
        <v>38</v>
      </c>
      <c r="C44" s="1">
        <f t="shared" si="2"/>
        <v>9.2498648638777432</v>
      </c>
      <c r="E44" t="s">
        <v>34</v>
      </c>
      <c r="L44" s="1"/>
      <c r="M44" s="2"/>
    </row>
    <row r="45" spans="2:13">
      <c r="B45" s="3">
        <f t="shared" si="3"/>
        <v>39</v>
      </c>
      <c r="C45" s="1">
        <f t="shared" si="2"/>
        <v>9.2081485652654411</v>
      </c>
      <c r="J45">
        <f ca="1">((J24+J27+J30)*J12-J21*60)</f>
        <v>87.480000000000018</v>
      </c>
      <c r="L45" s="1"/>
      <c r="M45" s="2"/>
    </row>
    <row r="46" spans="2:13">
      <c r="B46" s="3">
        <f t="shared" si="3"/>
        <v>40</v>
      </c>
      <c r="C46" s="1">
        <f t="shared" si="2"/>
        <v>9.1651513899116797</v>
      </c>
      <c r="L46" s="1"/>
      <c r="M46" s="2"/>
    </row>
    <row r="47" spans="2:13">
      <c r="B47" s="3">
        <f t="shared" si="3"/>
        <v>41</v>
      </c>
      <c r="C47" s="1">
        <f t="shared" si="2"/>
        <v>9.1208552230588555</v>
      </c>
      <c r="E47" t="s">
        <v>35</v>
      </c>
      <c r="L47" s="1"/>
      <c r="M47" s="2"/>
    </row>
    <row r="48" spans="2:13">
      <c r="B48" s="3">
        <f t="shared" si="3"/>
        <v>42</v>
      </c>
      <c r="C48" s="1">
        <f t="shared" si="2"/>
        <v>9.0752410436307418</v>
      </c>
      <c r="J48">
        <f ca="1">((J24+J27+J30+J33)*J12-J21*80)</f>
        <v>73.040000000000077</v>
      </c>
      <c r="K48" t="s">
        <v>3</v>
      </c>
      <c r="L48" s="1" t="s">
        <v>36</v>
      </c>
      <c r="M48" s="2"/>
    </row>
    <row r="49" spans="2:13">
      <c r="B49" s="3">
        <f t="shared" si="3"/>
        <v>43</v>
      </c>
      <c r="C49" s="1">
        <f t="shared" si="2"/>
        <v>9.0282888744213334</v>
      </c>
      <c r="L49" s="1"/>
      <c r="M49" s="2"/>
    </row>
    <row r="50" spans="2:13">
      <c r="B50" s="3">
        <f t="shared" si="3"/>
        <v>44</v>
      </c>
      <c r="C50" s="1">
        <f t="shared" si="2"/>
        <v>8.9799777282574595</v>
      </c>
      <c r="E50" t="s">
        <v>37</v>
      </c>
      <c r="L50" s="1"/>
      <c r="M50" s="2"/>
    </row>
    <row r="51" spans="2:13">
      <c r="B51" s="3">
        <f t="shared" si="3"/>
        <v>45</v>
      </c>
      <c r="C51" s="1">
        <f t="shared" si="2"/>
        <v>8.9302855497458768</v>
      </c>
      <c r="J51">
        <f ca="1">((J24+J27+J30+J33+J36)*J12-J21*100)</f>
        <v>0</v>
      </c>
      <c r="L51" s="1"/>
      <c r="M51" s="2"/>
    </row>
    <row r="52" spans="2:13">
      <c r="B52" s="3">
        <f t="shared" si="3"/>
        <v>46</v>
      </c>
      <c r="C52" s="1">
        <f t="shared" si="2"/>
        <v>8.8791891521692445</v>
      </c>
      <c r="L52" s="1"/>
      <c r="M52" s="2"/>
    </row>
    <row r="53" spans="2:13">
      <c r="B53" s="3">
        <f t="shared" si="3"/>
        <v>47</v>
      </c>
      <c r="C53" s="1">
        <f t="shared" si="2"/>
        <v>8.8266641490429443</v>
      </c>
      <c r="E53" t="s">
        <v>4</v>
      </c>
      <c r="I53" t="s">
        <v>1</v>
      </c>
      <c r="J53" s="1">
        <f>derivative!D9</f>
        <v>-2.0102051443364299E-2</v>
      </c>
      <c r="K53" t="s">
        <v>38</v>
      </c>
      <c r="L53" s="1"/>
      <c r="M53" s="2"/>
    </row>
    <row r="54" spans="2:13">
      <c r="B54" s="3">
        <f t="shared" si="3"/>
        <v>48</v>
      </c>
      <c r="C54" s="1">
        <f t="shared" si="2"/>
        <v>8.7726848797845243</v>
      </c>
      <c r="L54" s="1"/>
      <c r="M54" s="2"/>
    </row>
    <row r="55" spans="2:13">
      <c r="B55" s="3">
        <f t="shared" si="3"/>
        <v>49</v>
      </c>
      <c r="C55" s="1">
        <f t="shared" si="2"/>
        <v>8.7172243288790039</v>
      </c>
      <c r="L55" s="1"/>
      <c r="M55" s="2"/>
    </row>
    <row r="56" spans="2:13">
      <c r="B56" s="3">
        <f t="shared" si="3"/>
        <v>50</v>
      </c>
      <c r="C56" s="1">
        <f t="shared" si="2"/>
        <v>8.6602540378443873</v>
      </c>
      <c r="E56" t="s">
        <v>39</v>
      </c>
      <c r="I56" t="s">
        <v>1</v>
      </c>
      <c r="J56" s="1">
        <f>derivative!D18</f>
        <v>-4.3371215252208016E-2</v>
      </c>
      <c r="L56" s="1"/>
      <c r="M56" s="2"/>
    </row>
    <row r="57" spans="2:13">
      <c r="B57" s="3">
        <f t="shared" si="3"/>
        <v>51</v>
      </c>
      <c r="C57" s="1">
        <f t="shared" si="2"/>
        <v>8.6017440092111563</v>
      </c>
      <c r="L57" s="1"/>
      <c r="M57" s="2"/>
    </row>
    <row r="58" spans="2:13">
      <c r="B58" s="3">
        <f t="shared" si="3"/>
        <v>52</v>
      </c>
      <c r="C58" s="1">
        <f t="shared" si="2"/>
        <v>8.541662601625049</v>
      </c>
      <c r="L58" s="1"/>
      <c r="M58" s="2"/>
    </row>
    <row r="59" spans="2:13">
      <c r="B59" s="3">
        <f t="shared" si="3"/>
        <v>53</v>
      </c>
      <c r="C59" s="1">
        <f t="shared" si="2"/>
        <v>8.4799764150615413</v>
      </c>
      <c r="E59" t="s">
        <v>40</v>
      </c>
      <c r="I59" t="s">
        <v>1</v>
      </c>
      <c r="J59" s="1">
        <f>derivative!D27</f>
        <v>-7.8333333333333324E-2</v>
      </c>
      <c r="L59" s="1"/>
      <c r="M59" s="2"/>
    </row>
    <row r="60" spans="2:13">
      <c r="B60" s="3">
        <f t="shared" si="3"/>
        <v>54</v>
      </c>
      <c r="C60" s="1">
        <f t="shared" si="2"/>
        <v>8.4166501650003251</v>
      </c>
      <c r="L60" s="1"/>
      <c r="M60" s="2"/>
    </row>
    <row r="61" spans="2:13">
      <c r="B61" s="3">
        <f t="shared" si="3"/>
        <v>55</v>
      </c>
      <c r="C61" s="1">
        <f t="shared" si="2"/>
        <v>8.3516465442450336</v>
      </c>
      <c r="L61" s="1"/>
      <c r="M61" s="2"/>
    </row>
    <row r="62" spans="2:13">
      <c r="B62" s="3">
        <f t="shared" si="3"/>
        <v>56</v>
      </c>
      <c r="C62" s="1">
        <f t="shared" si="2"/>
        <v>8.2849260708831931</v>
      </c>
      <c r="E62" t="s">
        <v>41</v>
      </c>
      <c r="I62" t="s">
        <v>1</v>
      </c>
      <c r="J62" s="1">
        <f>derivative!D36</f>
        <v>-0.12999999999999998</v>
      </c>
      <c r="L62" s="1"/>
      <c r="M62" s="2"/>
    </row>
    <row r="63" spans="2:13">
      <c r="B63" s="3">
        <f t="shared" si="3"/>
        <v>57</v>
      </c>
      <c r="C63" s="1">
        <f t="shared" si="2"/>
        <v>8.2164469206585888</v>
      </c>
      <c r="L63" s="1"/>
      <c r="M63" s="2"/>
    </row>
    <row r="64" spans="2:13">
      <c r="B64" s="3">
        <f t="shared" si="3"/>
        <v>58</v>
      </c>
      <c r="C64" s="1">
        <f t="shared" si="2"/>
        <v>8.1461647417665208</v>
      </c>
      <c r="L64" s="1"/>
      <c r="M64" s="2"/>
    </row>
    <row r="65" spans="2:13">
      <c r="B65" s="3">
        <f t="shared" si="3"/>
        <v>59</v>
      </c>
      <c r="C65" s="1">
        <f t="shared" si="2"/>
        <v>8.0740324497737799</v>
      </c>
      <c r="L65" s="1"/>
      <c r="M65" s="2"/>
    </row>
    <row r="66" spans="2:13">
      <c r="B66" s="3">
        <f t="shared" si="3"/>
        <v>60</v>
      </c>
      <c r="C66" s="1">
        <f t="shared" si="2"/>
        <v>8</v>
      </c>
      <c r="L66" s="1"/>
      <c r="M66" s="2"/>
    </row>
    <row r="67" spans="2:13">
      <c r="B67" s="3">
        <f t="shared" si="3"/>
        <v>61</v>
      </c>
      <c r="C67" s="1">
        <f t="shared" si="2"/>
        <v>7.9240141342630128</v>
      </c>
      <c r="L67" s="1"/>
      <c r="M67" s="2"/>
    </row>
    <row r="68" spans="2:13">
      <c r="B68" s="3">
        <f t="shared" si="3"/>
        <v>62</v>
      </c>
      <c r="C68" s="1">
        <f t="shared" si="2"/>
        <v>7.8460180983732135</v>
      </c>
      <c r="L68" s="1"/>
      <c r="M68" s="2"/>
    </row>
    <row r="69" spans="2:13">
      <c r="B69" s="3">
        <f t="shared" si="3"/>
        <v>63</v>
      </c>
      <c r="C69" s="1">
        <f t="shared" si="2"/>
        <v>7.76595132614157</v>
      </c>
      <c r="L69" s="1"/>
      <c r="M69" s="2"/>
    </row>
    <row r="70" spans="2:13">
      <c r="B70" s="3">
        <f t="shared" si="3"/>
        <v>64</v>
      </c>
      <c r="C70" s="1">
        <f t="shared" ref="C70:C101" si="4">IF(B70="","",0.1*SQRT(10000-B70*B70))</f>
        <v>7.6837490849194188</v>
      </c>
      <c r="L70" s="1"/>
      <c r="M70" s="2"/>
    </row>
    <row r="71" spans="2:13">
      <c r="B71" s="3">
        <f t="shared" ref="B71:B102" si="5">IF(B70="","",IF(B70+B$4&gt;100+0.0001,"",B70+B$4))</f>
        <v>65</v>
      </c>
      <c r="C71" s="1">
        <f t="shared" si="4"/>
        <v>7.5993420767853328</v>
      </c>
      <c r="L71" s="1"/>
      <c r="M71" s="2"/>
    </row>
    <row r="72" spans="2:13">
      <c r="B72" s="3">
        <f t="shared" si="5"/>
        <v>66</v>
      </c>
      <c r="C72" s="1">
        <f t="shared" si="4"/>
        <v>7.5126559883971797</v>
      </c>
      <c r="L72" s="1"/>
      <c r="M72" s="2"/>
    </row>
    <row r="73" spans="2:13">
      <c r="B73" s="3">
        <f t="shared" si="5"/>
        <v>67</v>
      </c>
      <c r="C73" s="1">
        <f t="shared" si="4"/>
        <v>7.4236109811869859</v>
      </c>
      <c r="L73" s="1"/>
      <c r="M73" s="2"/>
    </row>
    <row r="74" spans="2:13">
      <c r="B74" s="3">
        <f t="shared" si="5"/>
        <v>68</v>
      </c>
      <c r="C74" s="1">
        <f t="shared" si="4"/>
        <v>7.3321211119293439</v>
      </c>
      <c r="L74" s="1"/>
      <c r="M74" s="2"/>
    </row>
    <row r="75" spans="2:13">
      <c r="B75" s="3">
        <f t="shared" si="5"/>
        <v>69</v>
      </c>
      <c r="C75" s="1">
        <f t="shared" si="4"/>
        <v>7.238093671679029</v>
      </c>
      <c r="L75" s="1"/>
      <c r="M75" s="2"/>
    </row>
    <row r="76" spans="2:13">
      <c r="B76" s="3">
        <f t="shared" si="5"/>
        <v>70</v>
      </c>
      <c r="C76" s="1">
        <f t="shared" si="4"/>
        <v>7.1414284285428495</v>
      </c>
      <c r="L76" s="1"/>
      <c r="M76" s="2"/>
    </row>
    <row r="77" spans="2:13">
      <c r="B77" s="3">
        <f t="shared" si="5"/>
        <v>71</v>
      </c>
      <c r="C77" s="1">
        <f t="shared" si="4"/>
        <v>7.0420167565833012</v>
      </c>
      <c r="L77" s="1"/>
      <c r="M77" s="2"/>
    </row>
    <row r="78" spans="2:13">
      <c r="B78" s="3">
        <f t="shared" si="5"/>
        <v>72</v>
      </c>
      <c r="C78" s="1">
        <f t="shared" si="4"/>
        <v>6.9397406291589894</v>
      </c>
      <c r="L78" s="1"/>
      <c r="M78" s="2"/>
    </row>
    <row r="79" spans="2:13">
      <c r="B79" s="3">
        <f t="shared" si="5"/>
        <v>73</v>
      </c>
      <c r="C79" s="1">
        <f t="shared" si="4"/>
        <v>6.8344714499367107</v>
      </c>
      <c r="L79" s="1"/>
      <c r="M79" s="2"/>
    </row>
    <row r="80" spans="2:13">
      <c r="B80" s="3">
        <f t="shared" si="5"/>
        <v>74</v>
      </c>
      <c r="C80" s="1">
        <f t="shared" si="4"/>
        <v>6.7260686883200949</v>
      </c>
      <c r="L80" s="1"/>
      <c r="M80" s="2"/>
    </row>
    <row r="81" spans="2:13">
      <c r="B81" s="3">
        <f t="shared" si="5"/>
        <v>75</v>
      </c>
      <c r="C81" s="1">
        <f t="shared" si="4"/>
        <v>6.6143782776614772</v>
      </c>
      <c r="L81" s="1"/>
      <c r="M81" s="2"/>
    </row>
    <row r="82" spans="2:13">
      <c r="B82" s="3">
        <f t="shared" si="5"/>
        <v>76</v>
      </c>
      <c r="C82" s="1">
        <f t="shared" si="4"/>
        <v>6.4992307237087692</v>
      </c>
      <c r="L82" s="1"/>
      <c r="M82" s="2"/>
    </row>
    <row r="83" spans="2:13">
      <c r="B83" s="3">
        <f t="shared" si="5"/>
        <v>77</v>
      </c>
      <c r="C83" s="1">
        <f t="shared" si="4"/>
        <v>6.3804388563797083</v>
      </c>
      <c r="L83" s="1"/>
      <c r="M83" s="2"/>
    </row>
    <row r="84" spans="2:13">
      <c r="B84" s="3">
        <f t="shared" si="5"/>
        <v>78</v>
      </c>
      <c r="C84" s="1">
        <f t="shared" si="4"/>
        <v>6.2577951388648065</v>
      </c>
      <c r="L84" s="1"/>
      <c r="M84" s="2"/>
    </row>
    <row r="85" spans="2:13">
      <c r="B85" s="3">
        <f t="shared" si="5"/>
        <v>79</v>
      </c>
      <c r="C85" s="1">
        <f t="shared" si="4"/>
        <v>6.1310684223877328</v>
      </c>
      <c r="L85" s="1"/>
      <c r="M85" s="2"/>
    </row>
    <row r="86" spans="2:13">
      <c r="B86" s="3">
        <f t="shared" si="5"/>
        <v>80</v>
      </c>
      <c r="C86" s="1">
        <f t="shared" si="4"/>
        <v>6</v>
      </c>
      <c r="L86" s="1"/>
      <c r="M86" s="2"/>
    </row>
    <row r="87" spans="2:13">
      <c r="B87" s="3">
        <f t="shared" si="5"/>
        <v>81</v>
      </c>
      <c r="C87" s="1">
        <f t="shared" si="4"/>
        <v>5.8642987645583</v>
      </c>
      <c r="L87" s="1"/>
      <c r="M87" s="2"/>
    </row>
    <row r="88" spans="2:13">
      <c r="B88" s="3">
        <f t="shared" si="5"/>
        <v>82</v>
      </c>
      <c r="C88" s="1">
        <f t="shared" si="4"/>
        <v>5.7236352085016744</v>
      </c>
      <c r="L88" s="1"/>
      <c r="M88" s="2"/>
    </row>
    <row r="89" spans="2:13">
      <c r="B89" s="3">
        <f t="shared" si="5"/>
        <v>83</v>
      </c>
      <c r="C89" s="1">
        <f t="shared" si="4"/>
        <v>5.5776339069537366</v>
      </c>
      <c r="L89" s="1"/>
      <c r="M89" s="2"/>
    </row>
    <row r="90" spans="2:13">
      <c r="B90" s="3">
        <f t="shared" si="5"/>
        <v>84</v>
      </c>
      <c r="C90" s="1">
        <f t="shared" si="4"/>
        <v>5.4258639865002145</v>
      </c>
      <c r="L90" s="1"/>
      <c r="M90" s="2"/>
    </row>
    <row r="91" spans="2:13">
      <c r="B91" s="3">
        <f t="shared" si="5"/>
        <v>85</v>
      </c>
      <c r="C91" s="1">
        <f t="shared" si="4"/>
        <v>5.2678268764263692</v>
      </c>
      <c r="L91" s="1"/>
      <c r="M91" s="2"/>
    </row>
    <row r="92" spans="2:13">
      <c r="B92" s="3">
        <f t="shared" si="5"/>
        <v>86</v>
      </c>
      <c r="C92" s="1">
        <f t="shared" si="4"/>
        <v>5.1029403288692299</v>
      </c>
      <c r="L92" s="1"/>
      <c r="M92" s="2"/>
    </row>
    <row r="93" spans="2:13">
      <c r="B93" s="3">
        <f t="shared" si="5"/>
        <v>87</v>
      </c>
      <c r="C93" s="1">
        <f t="shared" si="4"/>
        <v>4.9305172142484208</v>
      </c>
      <c r="L93" s="1"/>
      <c r="M93" s="2"/>
    </row>
    <row r="94" spans="2:13">
      <c r="B94" s="3">
        <f t="shared" si="5"/>
        <v>88</v>
      </c>
      <c r="C94" s="1">
        <f t="shared" si="4"/>
        <v>4.7497368348151667</v>
      </c>
      <c r="L94" s="1"/>
      <c r="M94" s="2"/>
    </row>
    <row r="95" spans="2:13">
      <c r="B95" s="3">
        <f t="shared" si="5"/>
        <v>89</v>
      </c>
      <c r="C95" s="1">
        <f t="shared" si="4"/>
        <v>4.5596052460711993</v>
      </c>
      <c r="L95" s="1"/>
      <c r="M95" s="2"/>
    </row>
    <row r="96" spans="2:13">
      <c r="B96" s="3">
        <f t="shared" si="5"/>
        <v>90</v>
      </c>
      <c r="C96" s="1">
        <f t="shared" si="4"/>
        <v>4.358898943540674</v>
      </c>
      <c r="L96" s="1"/>
      <c r="M96" s="2"/>
    </row>
    <row r="97" spans="2:13">
      <c r="B97" s="3">
        <f t="shared" si="5"/>
        <v>91</v>
      </c>
      <c r="C97" s="1">
        <f t="shared" si="4"/>
        <v>4.1460824883255762</v>
      </c>
      <c r="L97" s="1"/>
      <c r="M97" s="2"/>
    </row>
    <row r="98" spans="2:13">
      <c r="B98" s="3">
        <f t="shared" si="5"/>
        <v>92</v>
      </c>
      <c r="C98" s="1">
        <f t="shared" si="4"/>
        <v>3.9191835884530848</v>
      </c>
      <c r="L98" s="1"/>
      <c r="M98" s="2"/>
    </row>
    <row r="99" spans="2:13">
      <c r="B99" s="3">
        <f t="shared" si="5"/>
        <v>93</v>
      </c>
      <c r="C99" s="1">
        <f t="shared" si="4"/>
        <v>3.6755951898978214</v>
      </c>
      <c r="L99" s="1"/>
      <c r="M99" s="2"/>
    </row>
    <row r="100" spans="2:13">
      <c r="B100" s="3">
        <f t="shared" si="5"/>
        <v>94</v>
      </c>
      <c r="C100" s="1">
        <f t="shared" si="4"/>
        <v>3.4117444218463961</v>
      </c>
      <c r="L100" s="1"/>
      <c r="M100" s="2"/>
    </row>
    <row r="101" spans="2:13">
      <c r="B101" s="3">
        <f t="shared" si="5"/>
        <v>95</v>
      </c>
      <c r="C101" s="1">
        <f t="shared" si="4"/>
        <v>3.1224989991991992</v>
      </c>
      <c r="L101" s="1"/>
      <c r="M101" s="2"/>
    </row>
    <row r="102" spans="2:13">
      <c r="B102" s="3">
        <f t="shared" si="5"/>
        <v>96</v>
      </c>
      <c r="C102" s="1">
        <f t="shared" ref="C102:C133" si="6">IF(B102="","",0.1*SQRT(10000-B102*B102))</f>
        <v>2.8000000000000003</v>
      </c>
      <c r="L102" s="1"/>
      <c r="M102" s="2"/>
    </row>
    <row r="103" spans="2:13">
      <c r="B103" s="3">
        <f t="shared" ref="B103:B125" si="7">IF(B102="","",IF(B102+B$4&gt;100+0.0001,"",B102+B$4))</f>
        <v>97</v>
      </c>
      <c r="C103" s="1">
        <f t="shared" si="6"/>
        <v>2.431049156228644</v>
      </c>
      <c r="L103" s="1"/>
      <c r="M103" s="2"/>
    </row>
    <row r="104" spans="2:13">
      <c r="B104" s="3">
        <f t="shared" si="7"/>
        <v>98</v>
      </c>
      <c r="C104" s="1">
        <f t="shared" si="6"/>
        <v>1.9899748742132399</v>
      </c>
      <c r="L104" s="1"/>
      <c r="M104" s="2"/>
    </row>
    <row r="105" spans="2:13">
      <c r="B105" s="3">
        <f t="shared" si="7"/>
        <v>99</v>
      </c>
      <c r="C105" s="1">
        <f t="shared" si="6"/>
        <v>1.4106735979665885</v>
      </c>
      <c r="L105" s="1"/>
      <c r="M105" s="2"/>
    </row>
    <row r="106" spans="2:13">
      <c r="B106" s="3">
        <f t="shared" si="7"/>
        <v>100</v>
      </c>
      <c r="C106" s="1">
        <f t="shared" si="6"/>
        <v>0</v>
      </c>
      <c r="L106" s="1"/>
      <c r="M106" s="2"/>
    </row>
    <row r="107" spans="2:13">
      <c r="B107" s="3" t="str">
        <f t="shared" si="7"/>
        <v/>
      </c>
      <c r="C107" s="1" t="str">
        <f t="shared" si="6"/>
        <v/>
      </c>
      <c r="L107" s="1"/>
      <c r="M107" s="2"/>
    </row>
    <row r="108" spans="2:13">
      <c r="B108" s="3" t="str">
        <f t="shared" si="7"/>
        <v/>
      </c>
      <c r="C108" s="1" t="str">
        <f t="shared" si="6"/>
        <v/>
      </c>
      <c r="L108" s="1"/>
      <c r="M108" s="2"/>
    </row>
    <row r="109" spans="2:13">
      <c r="B109" s="3" t="str">
        <f t="shared" si="7"/>
        <v/>
      </c>
      <c r="C109" s="1" t="str">
        <f t="shared" si="6"/>
        <v/>
      </c>
      <c r="L109" s="1"/>
      <c r="M109" s="2"/>
    </row>
    <row r="110" spans="2:13">
      <c r="B110" s="3" t="str">
        <f t="shared" si="7"/>
        <v/>
      </c>
      <c r="C110" s="1" t="str">
        <f t="shared" si="6"/>
        <v/>
      </c>
      <c r="L110" s="1"/>
      <c r="M110" s="2"/>
    </row>
    <row r="111" spans="2:13">
      <c r="B111" s="3" t="str">
        <f t="shared" si="7"/>
        <v/>
      </c>
      <c r="C111" s="1" t="str">
        <f t="shared" si="6"/>
        <v/>
      </c>
      <c r="L111" s="1"/>
      <c r="M111" s="2"/>
    </row>
    <row r="112" spans="2:13">
      <c r="B112" s="3" t="str">
        <f t="shared" si="7"/>
        <v/>
      </c>
      <c r="C112" s="1" t="str">
        <f t="shared" si="6"/>
        <v/>
      </c>
      <c r="L112" s="1"/>
      <c r="M112" s="2"/>
    </row>
    <row r="113" spans="2:13">
      <c r="B113" s="3" t="str">
        <f t="shared" si="7"/>
        <v/>
      </c>
      <c r="C113" s="1" t="str">
        <f t="shared" si="6"/>
        <v/>
      </c>
      <c r="L113" s="1"/>
      <c r="M113" s="2"/>
    </row>
    <row r="114" spans="2:13">
      <c r="B114" s="3" t="str">
        <f t="shared" si="7"/>
        <v/>
      </c>
      <c r="C114" s="1" t="str">
        <f t="shared" si="6"/>
        <v/>
      </c>
      <c r="L114" s="1"/>
      <c r="M114" s="2"/>
    </row>
    <row r="115" spans="2:13">
      <c r="B115" s="3" t="str">
        <f t="shared" si="7"/>
        <v/>
      </c>
      <c r="C115" s="1" t="str">
        <f t="shared" si="6"/>
        <v/>
      </c>
      <c r="L115" s="1"/>
      <c r="M115" s="2"/>
    </row>
    <row r="116" spans="2:13">
      <c r="B116" s="3" t="str">
        <f t="shared" si="7"/>
        <v/>
      </c>
      <c r="C116" s="1" t="str">
        <f t="shared" si="6"/>
        <v/>
      </c>
      <c r="L116" s="1"/>
      <c r="M116" s="2"/>
    </row>
    <row r="117" spans="2:13">
      <c r="B117" s="3" t="str">
        <f t="shared" si="7"/>
        <v/>
      </c>
      <c r="C117" s="1" t="str">
        <f t="shared" si="6"/>
        <v/>
      </c>
      <c r="L117" s="1"/>
      <c r="M117" s="2"/>
    </row>
    <row r="118" spans="2:13">
      <c r="B118" s="3" t="str">
        <f t="shared" si="7"/>
        <v/>
      </c>
      <c r="C118" s="1" t="str">
        <f t="shared" si="6"/>
        <v/>
      </c>
      <c r="L118" s="1"/>
      <c r="M118" s="2"/>
    </row>
    <row r="119" spans="2:13">
      <c r="B119" s="3" t="str">
        <f t="shared" si="7"/>
        <v/>
      </c>
      <c r="C119" s="1" t="str">
        <f t="shared" si="6"/>
        <v/>
      </c>
      <c r="L119" s="1"/>
      <c r="M119" s="2"/>
    </row>
    <row r="120" spans="2:13">
      <c r="B120" s="3" t="str">
        <f t="shared" si="7"/>
        <v/>
      </c>
      <c r="C120" s="1" t="str">
        <f t="shared" si="6"/>
        <v/>
      </c>
      <c r="L120" s="1"/>
      <c r="M120" s="2"/>
    </row>
    <row r="121" spans="2:13">
      <c r="B121" s="3" t="str">
        <f t="shared" si="7"/>
        <v/>
      </c>
      <c r="C121" s="1" t="str">
        <f t="shared" si="6"/>
        <v/>
      </c>
      <c r="L121" s="1"/>
      <c r="M121" s="2"/>
    </row>
    <row r="122" spans="2:13">
      <c r="B122" s="3" t="str">
        <f t="shared" si="7"/>
        <v/>
      </c>
      <c r="C122" s="1" t="str">
        <f t="shared" si="6"/>
        <v/>
      </c>
      <c r="L122" s="1"/>
      <c r="M122" s="2"/>
    </row>
    <row r="123" spans="2:13">
      <c r="B123" s="3" t="str">
        <f t="shared" si="7"/>
        <v/>
      </c>
      <c r="C123" s="1" t="str">
        <f t="shared" si="6"/>
        <v/>
      </c>
      <c r="L123" s="1"/>
      <c r="M123" s="2"/>
    </row>
    <row r="124" spans="2:13">
      <c r="B124" s="3" t="str">
        <f t="shared" si="7"/>
        <v/>
      </c>
      <c r="C124" s="1" t="str">
        <f t="shared" si="6"/>
        <v/>
      </c>
      <c r="L124" s="1"/>
      <c r="M124" s="2"/>
    </row>
    <row r="125" spans="2:13">
      <c r="B125" s="3" t="str">
        <f t="shared" si="7"/>
        <v/>
      </c>
      <c r="C125" s="1" t="str">
        <f t="shared" si="6"/>
        <v/>
      </c>
      <c r="L125" s="1"/>
      <c r="M125" s="2"/>
    </row>
    <row r="126" spans="2:13">
      <c r="L126" s="1"/>
      <c r="M126" s="2"/>
    </row>
    <row r="127" spans="2:13">
      <c r="L127" s="1"/>
      <c r="M127" s="2"/>
    </row>
    <row r="128" spans="2:13">
      <c r="L128" s="1"/>
      <c r="M128" s="2"/>
    </row>
    <row r="129" spans="12:13">
      <c r="L129" s="1"/>
      <c r="M129" s="2"/>
    </row>
    <row r="130" spans="12:13">
      <c r="L130" s="1"/>
      <c r="M130" s="2"/>
    </row>
    <row r="131" spans="12:13">
      <c r="L131" s="1"/>
      <c r="M131" s="2"/>
    </row>
    <row r="132" spans="12:13">
      <c r="L132" s="1"/>
      <c r="M132" s="2"/>
    </row>
    <row r="133" spans="12:13">
      <c r="L133" s="1"/>
      <c r="M133" s="2"/>
    </row>
    <row r="134" spans="12:13">
      <c r="L134" s="1"/>
      <c r="M134" s="2"/>
    </row>
    <row r="135" spans="12:13">
      <c r="L135" s="1"/>
      <c r="M135" s="2"/>
    </row>
    <row r="136" spans="12:13">
      <c r="L136" s="1"/>
      <c r="M136" s="2"/>
    </row>
    <row r="137" spans="12:13">
      <c r="L137" s="1"/>
      <c r="M137" s="2"/>
    </row>
    <row r="138" spans="12:13">
      <c r="L138" s="1"/>
      <c r="M138" s="2"/>
    </row>
    <row r="139" spans="12:13">
      <c r="L139" s="1"/>
      <c r="M139" s="2"/>
    </row>
    <row r="140" spans="12:13">
      <c r="L140" s="1"/>
      <c r="M140" s="2"/>
    </row>
    <row r="141" spans="12:13">
      <c r="L141" s="1"/>
      <c r="M141" s="2"/>
    </row>
    <row r="142" spans="12:13">
      <c r="L142" s="1"/>
      <c r="M142" s="2"/>
    </row>
    <row r="143" spans="12:13">
      <c r="L143" s="1"/>
      <c r="M143" s="2"/>
    </row>
    <row r="144" spans="12:13">
      <c r="L144" s="1"/>
      <c r="M144" s="2"/>
    </row>
    <row r="145" spans="12:13">
      <c r="L145" s="1"/>
      <c r="M145" s="2"/>
    </row>
    <row r="146" spans="12:13">
      <c r="L146" s="1"/>
      <c r="M146" s="2"/>
    </row>
    <row r="147" spans="12:13">
      <c r="L147" s="1"/>
      <c r="M147" s="2"/>
    </row>
    <row r="148" spans="12:13">
      <c r="L148" s="1"/>
      <c r="M148" s="2"/>
    </row>
    <row r="149" spans="12:13">
      <c r="L149" s="1"/>
      <c r="M149" s="2"/>
    </row>
    <row r="150" spans="12:13">
      <c r="L150" s="1"/>
      <c r="M150" s="2"/>
    </row>
    <row r="151" spans="12:13">
      <c r="L151" s="1"/>
      <c r="M151" s="2"/>
    </row>
    <row r="152" spans="12:13">
      <c r="L152" s="1"/>
      <c r="M152" s="2"/>
    </row>
    <row r="153" spans="12:13">
      <c r="L153" s="1"/>
      <c r="M153" s="2"/>
    </row>
    <row r="154" spans="12:13">
      <c r="L154" s="1"/>
      <c r="M154" s="2"/>
    </row>
    <row r="155" spans="12:13">
      <c r="L155" s="1"/>
      <c r="M155" s="2"/>
    </row>
    <row r="156" spans="12:13">
      <c r="L156" s="1"/>
      <c r="M156" s="2"/>
    </row>
    <row r="157" spans="12:13">
      <c r="L157" s="1"/>
      <c r="M157" s="2"/>
    </row>
    <row r="158" spans="12:13">
      <c r="L158" s="1"/>
      <c r="M158" s="2"/>
    </row>
    <row r="159" spans="12:13">
      <c r="L159" s="1"/>
      <c r="M159" s="2"/>
    </row>
    <row r="160" spans="12:13">
      <c r="L160" s="1"/>
      <c r="M160" s="2"/>
    </row>
    <row r="161" spans="12:13">
      <c r="L161" s="1"/>
      <c r="M161" s="2"/>
    </row>
    <row r="162" spans="12:13">
      <c r="L162" s="1"/>
      <c r="M162" s="2"/>
    </row>
    <row r="163" spans="12:13">
      <c r="L163" s="1"/>
      <c r="M163" s="2"/>
    </row>
    <row r="164" spans="12:13">
      <c r="L164" s="1"/>
      <c r="M164" s="2"/>
    </row>
    <row r="165" spans="12:13">
      <c r="L165" s="1"/>
      <c r="M165" s="2"/>
    </row>
    <row r="166" spans="12:13">
      <c r="L166" s="1"/>
      <c r="M166" s="2"/>
    </row>
    <row r="167" spans="12:13">
      <c r="L167" s="1"/>
      <c r="M167" s="2"/>
    </row>
    <row r="168" spans="12:13">
      <c r="L168" s="1"/>
      <c r="M168" s="2"/>
    </row>
    <row r="169" spans="12:13">
      <c r="L169" s="1"/>
      <c r="M169" s="2"/>
    </row>
    <row r="170" spans="12:13">
      <c r="L170" s="1"/>
      <c r="M170" s="2"/>
    </row>
    <row r="171" spans="12:13">
      <c r="L171" s="1"/>
      <c r="M171" s="2"/>
    </row>
    <row r="172" spans="12:13">
      <c r="L172" s="1"/>
      <c r="M172" s="2"/>
    </row>
    <row r="173" spans="12:13">
      <c r="L173" s="1"/>
      <c r="M173" s="2"/>
    </row>
    <row r="174" spans="12:13">
      <c r="L174" s="1"/>
      <c r="M174" s="2"/>
    </row>
    <row r="175" spans="12:13">
      <c r="L175" s="1"/>
      <c r="M175" s="2"/>
    </row>
    <row r="176" spans="12:13">
      <c r="L176" s="1"/>
      <c r="M176" s="2"/>
    </row>
    <row r="177" spans="12:13">
      <c r="L177" s="1"/>
      <c r="M177" s="2"/>
    </row>
    <row r="178" spans="12:13">
      <c r="L178" s="1"/>
      <c r="M178" s="2"/>
    </row>
    <row r="179" spans="12:13">
      <c r="L179" s="1"/>
      <c r="M179" s="2"/>
    </row>
    <row r="180" spans="12:13">
      <c r="L180" s="1"/>
      <c r="M180" s="2"/>
    </row>
    <row r="181" spans="12:13">
      <c r="L181" s="1"/>
      <c r="M181" s="2"/>
    </row>
    <row r="182" spans="12:13">
      <c r="L182" s="1"/>
      <c r="M182" s="2"/>
    </row>
    <row r="183" spans="12:13">
      <c r="L183" s="1"/>
      <c r="M183" s="2"/>
    </row>
    <row r="184" spans="12:13">
      <c r="L184" s="1"/>
      <c r="M184" s="2"/>
    </row>
    <row r="185" spans="12:13">
      <c r="L185" s="1"/>
      <c r="M185" s="2"/>
    </row>
    <row r="186" spans="12:13">
      <c r="L186" s="1"/>
      <c r="M186" s="2"/>
    </row>
    <row r="187" spans="12:13">
      <c r="L187" s="1"/>
      <c r="M187" s="2"/>
    </row>
    <row r="188" spans="12:13">
      <c r="L188" s="1"/>
      <c r="M188" s="2"/>
    </row>
    <row r="189" spans="12:13">
      <c r="L189" s="1"/>
      <c r="M189" s="2"/>
    </row>
    <row r="190" spans="12:13">
      <c r="L190" s="1"/>
      <c r="M190" s="2"/>
    </row>
    <row r="191" spans="12:13">
      <c r="L191" s="1"/>
      <c r="M191" s="2"/>
    </row>
    <row r="192" spans="12:13">
      <c r="L192" s="1"/>
      <c r="M192" s="2"/>
    </row>
    <row r="193" spans="12:13">
      <c r="L193" s="1"/>
      <c r="M193" s="2"/>
    </row>
    <row r="194" spans="12:13">
      <c r="L194" s="1"/>
      <c r="M194" s="2"/>
    </row>
    <row r="195" spans="12:13">
      <c r="L195" s="1"/>
      <c r="M195" s="2"/>
    </row>
    <row r="196" spans="12:13">
      <c r="L196" s="1"/>
      <c r="M196" s="2"/>
    </row>
    <row r="197" spans="12:13">
      <c r="L197" s="1"/>
      <c r="M197" s="2"/>
    </row>
    <row r="198" spans="12:13">
      <c r="L198" s="1"/>
      <c r="M198" s="2"/>
    </row>
    <row r="199" spans="12:13">
      <c r="L199" s="1"/>
      <c r="M199" s="2"/>
    </row>
    <row r="200" spans="12:13">
      <c r="L200" s="1"/>
      <c r="M200" s="2"/>
    </row>
    <row r="201" spans="12:13">
      <c r="L201" s="1"/>
      <c r="M201" s="2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3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J65"/>
  <sheetViews>
    <sheetView zoomScale="104" zoomScaleNormal="104" workbookViewId="0">
      <selection activeCell="A47" sqref="A47"/>
    </sheetView>
  </sheetViews>
  <sheetFormatPr defaultRowHeight="12.5"/>
  <cols>
    <col min="1" max="2" width="9.1796875"/>
    <col min="3" max="63" width="2.81640625" customWidth="1"/>
    <col min="64" max="256" width="9.1796875"/>
  </cols>
  <sheetData>
    <row r="2" spans="1:62">
      <c r="A2" t="s">
        <v>42</v>
      </c>
      <c r="B2" t="s">
        <v>43</v>
      </c>
    </row>
    <row r="3" spans="1:62">
      <c r="A3">
        <f>COUNTA(4:4)</f>
        <v>50</v>
      </c>
      <c r="B3">
        <f>COUNTA(C:C)</f>
        <v>50</v>
      </c>
    </row>
    <row r="4" spans="1:62" ht="15" customHeight="1"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5</v>
      </c>
      <c r="AD4" t="s">
        <v>5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5</v>
      </c>
      <c r="AO4" t="s">
        <v>5</v>
      </c>
      <c r="AP4" t="s">
        <v>5</v>
      </c>
      <c r="AQ4" t="s">
        <v>5</v>
      </c>
      <c r="AR4" t="s">
        <v>5</v>
      </c>
      <c r="AS4" t="s">
        <v>5</v>
      </c>
      <c r="AT4" t="s">
        <v>5</v>
      </c>
      <c r="AU4" t="s">
        <v>5</v>
      </c>
      <c r="AV4" t="s">
        <v>5</v>
      </c>
      <c r="AW4" t="s">
        <v>5</v>
      </c>
      <c r="AX4" t="s">
        <v>5</v>
      </c>
      <c r="AY4" t="s">
        <v>5</v>
      </c>
      <c r="AZ4" t="s">
        <v>5</v>
      </c>
      <c r="BA4" t="s">
        <v>5</v>
      </c>
      <c r="BB4" t="s">
        <v>5</v>
      </c>
      <c r="BC4" t="s">
        <v>5</v>
      </c>
      <c r="BD4" t="s">
        <v>5</v>
      </c>
      <c r="BE4" t="s">
        <v>5</v>
      </c>
    </row>
    <row r="5" spans="1:62" ht="15" customHeight="1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ht="15" customHeight="1">
      <c r="A6" t="s">
        <v>44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15" customHeight="1">
      <c r="A7">
        <v>0</v>
      </c>
      <c r="B7">
        <f>arc!J21</f>
        <v>7.9220000000000006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15" customHeight="1">
      <c r="A8">
        <v>100</v>
      </c>
      <c r="B8">
        <f>arc!J21</f>
        <v>7.9220000000000006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ht="15" customHeight="1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15" customHeight="1">
      <c r="C10" t="s">
        <v>6</v>
      </c>
      <c r="D10" s="5"/>
      <c r="E10" s="5"/>
      <c r="F10" s="5"/>
      <c r="G10" s="5"/>
      <c r="H10" s="5">
        <v>1</v>
      </c>
      <c r="I10" s="5">
        <v>0.5</v>
      </c>
      <c r="J10" s="5">
        <v>0.5</v>
      </c>
      <c r="K10" s="5">
        <v>0.5</v>
      </c>
      <c r="L10" s="5">
        <v>0.5</v>
      </c>
      <c r="M10" s="5">
        <v>0.5</v>
      </c>
      <c r="N10" s="5">
        <v>0.5</v>
      </c>
      <c r="O10" s="5">
        <v>0.5</v>
      </c>
      <c r="P10" s="5">
        <v>0.5</v>
      </c>
      <c r="Q10" s="5">
        <v>0.5</v>
      </c>
      <c r="R10" s="5">
        <v>0.5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15" customHeight="1">
      <c r="C11" t="s">
        <v>6</v>
      </c>
      <c r="D11" s="5"/>
      <c r="E11" s="5"/>
      <c r="F11" s="5"/>
      <c r="G11" s="5"/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0.5</v>
      </c>
      <c r="S11" s="5">
        <v>0.5</v>
      </c>
      <c r="T11" s="5">
        <v>0.5</v>
      </c>
      <c r="U11" s="5">
        <v>0.5</v>
      </c>
      <c r="V11" s="5">
        <v>0.5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5" customHeight="1">
      <c r="C12" t="s">
        <v>6</v>
      </c>
      <c r="D12" s="5"/>
      <c r="E12" s="5"/>
      <c r="F12" s="5"/>
      <c r="G12" s="5"/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0.5</v>
      </c>
      <c r="W12" s="5">
        <v>0.5</v>
      </c>
      <c r="X12" s="5">
        <v>0.5</v>
      </c>
      <c r="Y12" s="5">
        <v>0.5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15" customHeight="1">
      <c r="C13" t="s">
        <v>6</v>
      </c>
      <c r="D13" s="5"/>
      <c r="E13" s="5"/>
      <c r="F13" s="5"/>
      <c r="G13" s="5"/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0.5</v>
      </c>
      <c r="Z13" s="5">
        <v>0.5</v>
      </c>
      <c r="AA13" s="5">
        <v>0.5</v>
      </c>
      <c r="AB13" s="5">
        <v>0.5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ht="15" customHeight="1">
      <c r="C14" t="s">
        <v>6</v>
      </c>
      <c r="D14" s="5"/>
      <c r="E14" s="5"/>
      <c r="F14" s="5"/>
      <c r="G14" s="5"/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0.5</v>
      </c>
      <c r="AC14" s="5">
        <v>0.5</v>
      </c>
      <c r="AD14" s="5">
        <v>0.5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5" customHeight="1">
      <c r="C15" t="s">
        <v>6</v>
      </c>
      <c r="D15" s="5"/>
      <c r="E15" s="5"/>
      <c r="F15" s="5"/>
      <c r="G15" s="5"/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0.5</v>
      </c>
      <c r="AE15" s="5">
        <v>0.5</v>
      </c>
      <c r="AF15" s="5">
        <v>0.5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15" customHeight="1">
      <c r="C16" t="s">
        <v>6</v>
      </c>
      <c r="D16" s="5"/>
      <c r="E16" s="5"/>
      <c r="F16" s="5"/>
      <c r="G16" s="5"/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0.5</v>
      </c>
      <c r="AG16" s="5">
        <v>0.5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3:62" ht="15" customHeight="1">
      <c r="C17" t="s">
        <v>6</v>
      </c>
      <c r="D17" s="5"/>
      <c r="E17" s="5"/>
      <c r="F17" s="5"/>
      <c r="G17" s="5"/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0.5</v>
      </c>
      <c r="AH17" s="5">
        <v>0.5</v>
      </c>
      <c r="AI17" s="5">
        <v>0.5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3:62" ht="15" customHeight="1">
      <c r="C18" t="s">
        <v>6</v>
      </c>
      <c r="D18" s="5"/>
      <c r="E18" s="5"/>
      <c r="F18" s="5"/>
      <c r="G18" s="5"/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0.5</v>
      </c>
      <c r="AJ18" s="5">
        <v>0.5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3:62" ht="15" customHeight="1">
      <c r="C19" t="s">
        <v>6</v>
      </c>
      <c r="D19" s="5"/>
      <c r="E19" s="5"/>
      <c r="F19" s="5"/>
      <c r="G19" s="5"/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5">
        <v>1</v>
      </c>
      <c r="AJ19" s="5">
        <v>0.5</v>
      </c>
      <c r="AK19" s="5">
        <v>0.5</v>
      </c>
      <c r="AL19" s="5">
        <v>0.5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3:62" ht="15" customHeight="1">
      <c r="C20" t="s">
        <v>6</v>
      </c>
      <c r="D20" s="5"/>
      <c r="E20" s="5"/>
      <c r="F20" s="5"/>
      <c r="G20" s="5"/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1</v>
      </c>
      <c r="AF20" s="5">
        <v>1</v>
      </c>
      <c r="AG20" s="5">
        <v>1</v>
      </c>
      <c r="AH20" s="5">
        <v>1</v>
      </c>
      <c r="AI20" s="5">
        <v>1</v>
      </c>
      <c r="AJ20" s="5">
        <v>1</v>
      </c>
      <c r="AK20" s="5">
        <v>1</v>
      </c>
      <c r="AL20" s="5">
        <v>0.5</v>
      </c>
      <c r="AM20" s="5">
        <v>0.5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3:62" ht="15" customHeight="1">
      <c r="C21" t="s">
        <v>6</v>
      </c>
      <c r="D21" s="5"/>
      <c r="E21" s="5"/>
      <c r="F21" s="5"/>
      <c r="G21" s="5"/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0.5</v>
      </c>
      <c r="AN21" s="5">
        <v>0.5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3:62" ht="15" customHeight="1">
      <c r="C22" t="s">
        <v>6</v>
      </c>
      <c r="D22" s="5"/>
      <c r="E22" s="5"/>
      <c r="F22" s="5"/>
      <c r="G22" s="5"/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5">
        <v>1</v>
      </c>
      <c r="AF22" s="5">
        <v>1</v>
      </c>
      <c r="AG22" s="5">
        <v>1</v>
      </c>
      <c r="AH22" s="5">
        <v>1</v>
      </c>
      <c r="AI22" s="5">
        <v>1</v>
      </c>
      <c r="AJ22" s="5">
        <v>1</v>
      </c>
      <c r="AK22" s="5">
        <v>1</v>
      </c>
      <c r="AL22" s="5">
        <v>1</v>
      </c>
      <c r="AM22" s="5">
        <v>1</v>
      </c>
      <c r="AN22" s="5">
        <v>0.5</v>
      </c>
      <c r="AO22" s="5">
        <v>0.5</v>
      </c>
      <c r="AP22" s="5">
        <v>0.5</v>
      </c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3:62" ht="15" customHeight="1">
      <c r="C23" t="s">
        <v>6</v>
      </c>
      <c r="D23" s="5"/>
      <c r="E23" s="5"/>
      <c r="F23" s="5"/>
      <c r="G23" s="5"/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5">
        <v>1</v>
      </c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0.5</v>
      </c>
      <c r="AQ23" s="5">
        <v>0.5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3:62" ht="15" customHeight="1">
      <c r="C24" t="s">
        <v>6</v>
      </c>
      <c r="D24" s="5"/>
      <c r="E24" s="5"/>
      <c r="F24" s="5"/>
      <c r="G24" s="5"/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>
        <v>1</v>
      </c>
      <c r="AE24" s="5">
        <v>1</v>
      </c>
      <c r="AF24" s="5">
        <v>1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5">
        <v>1</v>
      </c>
      <c r="AM24" s="5">
        <v>1</v>
      </c>
      <c r="AN24" s="5">
        <v>1</v>
      </c>
      <c r="AO24" s="5">
        <v>1</v>
      </c>
      <c r="AP24" s="5">
        <v>1</v>
      </c>
      <c r="AQ24" s="5">
        <v>0.5</v>
      </c>
      <c r="AR24" s="5">
        <v>0.5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3:62" ht="15" customHeight="1">
      <c r="C25" t="s">
        <v>6</v>
      </c>
      <c r="D25" s="5"/>
      <c r="E25" s="5"/>
      <c r="F25" s="5"/>
      <c r="G25" s="5"/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5">
        <v>1</v>
      </c>
      <c r="AG25" s="5">
        <v>1</v>
      </c>
      <c r="AH25" s="5">
        <v>1</v>
      </c>
      <c r="AI25" s="5">
        <v>1</v>
      </c>
      <c r="AJ25" s="5">
        <v>1</v>
      </c>
      <c r="AK25" s="5">
        <v>1</v>
      </c>
      <c r="AL25" s="5">
        <v>1</v>
      </c>
      <c r="AM25" s="5">
        <v>1</v>
      </c>
      <c r="AN25" s="5">
        <v>1</v>
      </c>
      <c r="AO25" s="5">
        <v>1</v>
      </c>
      <c r="AP25" s="5">
        <v>1</v>
      </c>
      <c r="AQ25" s="5">
        <v>1</v>
      </c>
      <c r="AR25" s="5">
        <v>0.5</v>
      </c>
      <c r="AS25" s="5">
        <v>0.5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3:62" ht="15" customHeight="1">
      <c r="C26" t="s">
        <v>6</v>
      </c>
      <c r="D26" s="5"/>
      <c r="E26" s="5"/>
      <c r="F26" s="5"/>
      <c r="G26" s="5"/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E26" s="5">
        <v>1</v>
      </c>
      <c r="AF26" s="5">
        <v>1</v>
      </c>
      <c r="AG26" s="5">
        <v>1</v>
      </c>
      <c r="AH26" s="5">
        <v>1</v>
      </c>
      <c r="AI26" s="5">
        <v>1</v>
      </c>
      <c r="AJ26" s="5">
        <v>1</v>
      </c>
      <c r="AK26" s="5">
        <v>1</v>
      </c>
      <c r="AL26" s="5">
        <v>1</v>
      </c>
      <c r="AM26" s="5">
        <v>1</v>
      </c>
      <c r="AN26" s="5">
        <v>1</v>
      </c>
      <c r="AO26" s="5">
        <v>1</v>
      </c>
      <c r="AP26" s="5">
        <v>1</v>
      </c>
      <c r="AQ26" s="5">
        <v>1</v>
      </c>
      <c r="AR26" s="5">
        <v>1</v>
      </c>
      <c r="AS26" s="5">
        <v>0.5</v>
      </c>
      <c r="AT26" s="5">
        <v>0.5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3:62" ht="15" customHeight="1">
      <c r="C27" t="s">
        <v>6</v>
      </c>
      <c r="D27" s="5"/>
      <c r="E27" s="5"/>
      <c r="F27" s="5"/>
      <c r="G27" s="5"/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1</v>
      </c>
      <c r="AI27" s="5">
        <v>1</v>
      </c>
      <c r="AJ27" s="5">
        <v>1</v>
      </c>
      <c r="AK27" s="5">
        <v>1</v>
      </c>
      <c r="AL27" s="5">
        <v>1</v>
      </c>
      <c r="AM27" s="5">
        <v>1</v>
      </c>
      <c r="AN27" s="5">
        <v>1</v>
      </c>
      <c r="AO27" s="5">
        <v>1</v>
      </c>
      <c r="AP27" s="5">
        <v>1</v>
      </c>
      <c r="AQ27" s="5">
        <v>1</v>
      </c>
      <c r="AR27" s="5">
        <v>1</v>
      </c>
      <c r="AS27" s="5">
        <v>1</v>
      </c>
      <c r="AT27" s="5">
        <v>0.5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3:62" ht="15" customHeight="1">
      <c r="C28" t="s">
        <v>6</v>
      </c>
      <c r="D28" s="5"/>
      <c r="E28" s="5"/>
      <c r="F28" s="5"/>
      <c r="G28" s="5"/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1</v>
      </c>
      <c r="AE28" s="5">
        <v>1</v>
      </c>
      <c r="AF28" s="5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5">
        <v>1</v>
      </c>
      <c r="AR28" s="5">
        <v>1</v>
      </c>
      <c r="AS28" s="5">
        <v>1</v>
      </c>
      <c r="AT28" s="5">
        <v>0.5</v>
      </c>
      <c r="AU28" s="5">
        <v>0.5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3:62" ht="15" customHeight="1">
      <c r="C29" t="s">
        <v>6</v>
      </c>
      <c r="D29" s="5"/>
      <c r="E29" s="5"/>
      <c r="F29" s="5"/>
      <c r="G29" s="5"/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>
        <v>1</v>
      </c>
      <c r="AE29" s="5">
        <v>1</v>
      </c>
      <c r="AF29" s="5">
        <v>1</v>
      </c>
      <c r="AG29" s="5">
        <v>1</v>
      </c>
      <c r="AH29" s="5">
        <v>1</v>
      </c>
      <c r="AI29" s="5">
        <v>1</v>
      </c>
      <c r="AJ29" s="5">
        <v>1</v>
      </c>
      <c r="AK29" s="5">
        <v>1</v>
      </c>
      <c r="AL29" s="5">
        <v>1</v>
      </c>
      <c r="AM29" s="5">
        <v>1</v>
      </c>
      <c r="AN29" s="5">
        <v>1</v>
      </c>
      <c r="AO29" s="5">
        <v>1</v>
      </c>
      <c r="AP29" s="5">
        <v>1</v>
      </c>
      <c r="AQ29" s="5">
        <v>1</v>
      </c>
      <c r="AR29" s="5">
        <v>1</v>
      </c>
      <c r="AS29" s="5">
        <v>1</v>
      </c>
      <c r="AT29" s="5">
        <v>1</v>
      </c>
      <c r="AU29" s="5">
        <v>0.5</v>
      </c>
      <c r="AV29" s="5">
        <v>0.5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3:62" ht="15" customHeight="1">
      <c r="C30" t="s">
        <v>6</v>
      </c>
      <c r="D30" s="5"/>
      <c r="E30" s="5"/>
      <c r="F30" s="5"/>
      <c r="G30" s="5"/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0.5</v>
      </c>
      <c r="AW30" s="5">
        <v>0.5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3:62" ht="15" customHeight="1">
      <c r="C31" t="s">
        <v>6</v>
      </c>
      <c r="D31" s="5"/>
      <c r="E31" s="5"/>
      <c r="F31" s="5"/>
      <c r="G31" s="5"/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5">
        <v>1</v>
      </c>
      <c r="AJ31" s="5">
        <v>1</v>
      </c>
      <c r="AK31" s="5">
        <v>1</v>
      </c>
      <c r="AL31" s="5">
        <v>1</v>
      </c>
      <c r="AM31" s="5">
        <v>1</v>
      </c>
      <c r="AN31" s="5">
        <v>1</v>
      </c>
      <c r="AO31" s="5">
        <v>1</v>
      </c>
      <c r="AP31" s="5">
        <v>1</v>
      </c>
      <c r="AQ31" s="5">
        <v>1</v>
      </c>
      <c r="AR31" s="5">
        <v>1</v>
      </c>
      <c r="AS31" s="5">
        <v>1</v>
      </c>
      <c r="AT31" s="5">
        <v>1</v>
      </c>
      <c r="AU31" s="5">
        <v>1</v>
      </c>
      <c r="AV31" s="5">
        <v>1</v>
      </c>
      <c r="AW31" s="5">
        <v>0.5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3:62" ht="15" customHeight="1">
      <c r="C32" t="s">
        <v>6</v>
      </c>
      <c r="D32" s="5"/>
      <c r="E32" s="5"/>
      <c r="F32" s="5"/>
      <c r="G32" s="5"/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1</v>
      </c>
      <c r="AC32" s="5">
        <v>1</v>
      </c>
      <c r="AD32" s="5">
        <v>1</v>
      </c>
      <c r="AE32" s="5">
        <v>1</v>
      </c>
      <c r="AF32" s="5">
        <v>1</v>
      </c>
      <c r="AG32" s="5">
        <v>1</v>
      </c>
      <c r="AH32" s="5">
        <v>1</v>
      </c>
      <c r="AI32" s="5">
        <v>1</v>
      </c>
      <c r="AJ32" s="5">
        <v>1</v>
      </c>
      <c r="AK32" s="5">
        <v>1</v>
      </c>
      <c r="AL32" s="5">
        <v>1</v>
      </c>
      <c r="AM32" s="5">
        <v>1</v>
      </c>
      <c r="AN32" s="5">
        <v>1</v>
      </c>
      <c r="AO32" s="5">
        <v>1</v>
      </c>
      <c r="AP32" s="5">
        <v>1</v>
      </c>
      <c r="AQ32" s="5">
        <v>1</v>
      </c>
      <c r="AR32" s="5">
        <v>1</v>
      </c>
      <c r="AS32" s="5">
        <v>1</v>
      </c>
      <c r="AT32" s="5">
        <v>1</v>
      </c>
      <c r="AU32" s="5">
        <v>1</v>
      </c>
      <c r="AV32" s="5">
        <v>1</v>
      </c>
      <c r="AW32" s="5">
        <v>0.5</v>
      </c>
      <c r="AX32" s="5">
        <v>0.5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3:62" ht="15" customHeight="1">
      <c r="C33" t="s">
        <v>6</v>
      </c>
      <c r="D33" s="5"/>
      <c r="E33" s="5"/>
      <c r="F33" s="5"/>
      <c r="G33" s="5"/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5">
        <v>1</v>
      </c>
      <c r="AO33" s="5">
        <v>1</v>
      </c>
      <c r="AP33" s="5">
        <v>1</v>
      </c>
      <c r="AQ33" s="5">
        <v>1</v>
      </c>
      <c r="AR33" s="5">
        <v>1</v>
      </c>
      <c r="AS33" s="5">
        <v>1</v>
      </c>
      <c r="AT33" s="5">
        <v>1</v>
      </c>
      <c r="AU33" s="5">
        <v>1</v>
      </c>
      <c r="AV33" s="5">
        <v>1</v>
      </c>
      <c r="AW33" s="5">
        <v>1</v>
      </c>
      <c r="AX33" s="5">
        <v>0.5</v>
      </c>
      <c r="AY33" s="5">
        <v>0.5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3:62" ht="15" customHeight="1">
      <c r="C34" t="s">
        <v>6</v>
      </c>
      <c r="D34" s="5"/>
      <c r="E34" s="5"/>
      <c r="F34" s="5"/>
      <c r="G34" s="5"/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>
        <v>1</v>
      </c>
      <c r="AE34" s="5">
        <v>1</v>
      </c>
      <c r="AF34" s="5">
        <v>1</v>
      </c>
      <c r="AG34" s="5">
        <v>1</v>
      </c>
      <c r="AH34" s="5">
        <v>1</v>
      </c>
      <c r="AI34" s="5">
        <v>1</v>
      </c>
      <c r="AJ34" s="5">
        <v>1</v>
      </c>
      <c r="AK34" s="5">
        <v>1</v>
      </c>
      <c r="AL34" s="5">
        <v>1</v>
      </c>
      <c r="AM34" s="5">
        <v>1</v>
      </c>
      <c r="AN34" s="5">
        <v>1</v>
      </c>
      <c r="AO34" s="5">
        <v>1</v>
      </c>
      <c r="AP34" s="5">
        <v>1</v>
      </c>
      <c r="AQ34" s="5">
        <v>1</v>
      </c>
      <c r="AR34" s="5">
        <v>1</v>
      </c>
      <c r="AS34" s="5">
        <v>1</v>
      </c>
      <c r="AT34" s="5">
        <v>1</v>
      </c>
      <c r="AU34" s="5">
        <v>1</v>
      </c>
      <c r="AV34" s="5">
        <v>1</v>
      </c>
      <c r="AW34" s="5">
        <v>1</v>
      </c>
      <c r="AX34" s="5">
        <v>1</v>
      </c>
      <c r="AY34" s="5">
        <v>0.5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3:62" ht="15" customHeight="1">
      <c r="C35" t="s">
        <v>6</v>
      </c>
      <c r="D35" s="5"/>
      <c r="E35" s="5"/>
      <c r="F35" s="5"/>
      <c r="G35" s="5"/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  <c r="AJ35" s="5">
        <v>1</v>
      </c>
      <c r="AK35" s="5">
        <v>1</v>
      </c>
      <c r="AL35" s="5">
        <v>1</v>
      </c>
      <c r="AM35" s="5">
        <v>1</v>
      </c>
      <c r="AN35" s="5">
        <v>1</v>
      </c>
      <c r="AO35" s="5">
        <v>1</v>
      </c>
      <c r="AP35" s="5">
        <v>1</v>
      </c>
      <c r="AQ35" s="5">
        <v>1</v>
      </c>
      <c r="AR35" s="5">
        <v>1</v>
      </c>
      <c r="AS35" s="5">
        <v>1</v>
      </c>
      <c r="AT35" s="5">
        <v>1</v>
      </c>
      <c r="AU35" s="5">
        <v>1</v>
      </c>
      <c r="AV35" s="5">
        <v>1</v>
      </c>
      <c r="AW35" s="5">
        <v>1</v>
      </c>
      <c r="AX35" s="5">
        <v>1</v>
      </c>
      <c r="AY35" s="5">
        <v>0.5</v>
      </c>
      <c r="AZ35" s="5">
        <v>0.5</v>
      </c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3:62" ht="15" customHeight="1">
      <c r="C36" t="s">
        <v>6</v>
      </c>
      <c r="D36" s="5"/>
      <c r="E36" s="5"/>
      <c r="F36" s="5"/>
      <c r="G36" s="5"/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5">
        <v>1</v>
      </c>
      <c r="AE36" s="5">
        <v>1</v>
      </c>
      <c r="AF36" s="5">
        <v>1</v>
      </c>
      <c r="AG36" s="5">
        <v>1</v>
      </c>
      <c r="AH36" s="5">
        <v>1</v>
      </c>
      <c r="AI36" s="5">
        <v>1</v>
      </c>
      <c r="AJ36" s="5">
        <v>1</v>
      </c>
      <c r="AK36" s="5">
        <v>1</v>
      </c>
      <c r="AL36" s="5">
        <v>1</v>
      </c>
      <c r="AM36" s="5">
        <v>1</v>
      </c>
      <c r="AN36" s="5">
        <v>1</v>
      </c>
      <c r="AO36" s="5">
        <v>1</v>
      </c>
      <c r="AP36" s="5">
        <v>1</v>
      </c>
      <c r="AQ36" s="5">
        <v>1</v>
      </c>
      <c r="AR36" s="5">
        <v>1</v>
      </c>
      <c r="AS36" s="5">
        <v>1</v>
      </c>
      <c r="AT36" s="5">
        <v>1</v>
      </c>
      <c r="AU36" s="5">
        <v>1</v>
      </c>
      <c r="AV36" s="5">
        <v>1</v>
      </c>
      <c r="AW36" s="5">
        <v>1</v>
      </c>
      <c r="AX36" s="5">
        <v>1</v>
      </c>
      <c r="AY36" s="5">
        <v>1</v>
      </c>
      <c r="AZ36" s="5">
        <v>0.5</v>
      </c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3:62" ht="15" customHeight="1">
      <c r="C37" t="s">
        <v>6</v>
      </c>
      <c r="D37" s="5"/>
      <c r="E37" s="5"/>
      <c r="F37" s="5"/>
      <c r="G37" s="5"/>
      <c r="H37" s="5">
        <v>1</v>
      </c>
      <c r="I37" s="5">
        <v>1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s="5">
        <v>1</v>
      </c>
      <c r="AE37" s="5">
        <v>1</v>
      </c>
      <c r="AF37" s="5">
        <v>1</v>
      </c>
      <c r="AG37" s="5">
        <v>1</v>
      </c>
      <c r="AH37" s="5">
        <v>1</v>
      </c>
      <c r="AI37" s="5">
        <v>1</v>
      </c>
      <c r="AJ37" s="5">
        <v>1</v>
      </c>
      <c r="AK37" s="5">
        <v>1</v>
      </c>
      <c r="AL37" s="5">
        <v>1</v>
      </c>
      <c r="AM37" s="5">
        <v>1</v>
      </c>
      <c r="AN37" s="5">
        <v>1</v>
      </c>
      <c r="AO37" s="5">
        <v>1</v>
      </c>
      <c r="AP37" s="5">
        <v>1</v>
      </c>
      <c r="AQ37" s="5">
        <v>1</v>
      </c>
      <c r="AR37" s="5">
        <v>1</v>
      </c>
      <c r="AS37" s="5">
        <v>1</v>
      </c>
      <c r="AT37" s="5">
        <v>1</v>
      </c>
      <c r="AU37" s="5">
        <v>1</v>
      </c>
      <c r="AV37" s="5">
        <v>1</v>
      </c>
      <c r="AW37" s="5">
        <v>1</v>
      </c>
      <c r="AX37" s="5">
        <v>1</v>
      </c>
      <c r="AY37" s="5">
        <v>1</v>
      </c>
      <c r="AZ37" s="5">
        <v>0.5</v>
      </c>
      <c r="BA37" s="5">
        <v>0.5</v>
      </c>
      <c r="BB37" s="5"/>
      <c r="BC37" s="5"/>
      <c r="BD37" s="5"/>
      <c r="BE37" s="5"/>
      <c r="BF37" s="5"/>
      <c r="BG37" s="5"/>
      <c r="BH37" s="5"/>
      <c r="BI37" s="5"/>
      <c r="BJ37" s="5"/>
    </row>
    <row r="38" spans="3:62" ht="15" customHeight="1">
      <c r="C38" t="s">
        <v>6</v>
      </c>
      <c r="D38" s="5"/>
      <c r="E38" s="5"/>
      <c r="F38" s="5"/>
      <c r="G38" s="5"/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>
        <v>1</v>
      </c>
      <c r="AE38" s="5">
        <v>1</v>
      </c>
      <c r="AF38" s="5">
        <v>1</v>
      </c>
      <c r="AG38" s="5">
        <v>1</v>
      </c>
      <c r="AH38" s="5">
        <v>1</v>
      </c>
      <c r="AI38" s="5">
        <v>1</v>
      </c>
      <c r="AJ38" s="5">
        <v>1</v>
      </c>
      <c r="AK38" s="5">
        <v>1</v>
      </c>
      <c r="AL38" s="5">
        <v>1</v>
      </c>
      <c r="AM38" s="5">
        <v>1</v>
      </c>
      <c r="AN38" s="5">
        <v>1</v>
      </c>
      <c r="AO38" s="5">
        <v>1</v>
      </c>
      <c r="AP38" s="5">
        <v>1</v>
      </c>
      <c r="AQ38" s="5">
        <v>1</v>
      </c>
      <c r="AR38" s="5">
        <v>1</v>
      </c>
      <c r="AS38" s="5">
        <v>1</v>
      </c>
      <c r="AT38" s="5">
        <v>1</v>
      </c>
      <c r="AU38" s="5">
        <v>1</v>
      </c>
      <c r="AV38" s="5">
        <v>1</v>
      </c>
      <c r="AW38" s="5">
        <v>1</v>
      </c>
      <c r="AX38" s="5">
        <v>1</v>
      </c>
      <c r="AY38" s="5">
        <v>1</v>
      </c>
      <c r="AZ38" s="5">
        <v>1</v>
      </c>
      <c r="BA38" s="5">
        <v>0.5</v>
      </c>
      <c r="BB38" s="5"/>
      <c r="BC38" s="5"/>
      <c r="BD38" s="5"/>
      <c r="BE38" s="5"/>
      <c r="BF38" s="5"/>
      <c r="BG38" s="5"/>
      <c r="BH38" s="5"/>
      <c r="BI38" s="5"/>
      <c r="BJ38" s="5"/>
    </row>
    <row r="39" spans="3:62" ht="15" customHeight="1">
      <c r="C39" t="s">
        <v>6</v>
      </c>
      <c r="D39" s="5"/>
      <c r="E39" s="5"/>
      <c r="F39" s="5"/>
      <c r="G39" s="5"/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>
        <v>1</v>
      </c>
      <c r="AE39" s="5">
        <v>1</v>
      </c>
      <c r="AF39" s="5">
        <v>1</v>
      </c>
      <c r="AG39" s="5">
        <v>1</v>
      </c>
      <c r="AH39" s="5">
        <v>1</v>
      </c>
      <c r="AI39" s="5">
        <v>1</v>
      </c>
      <c r="AJ39" s="5">
        <v>1</v>
      </c>
      <c r="AK39" s="5">
        <v>1</v>
      </c>
      <c r="AL39" s="5">
        <v>1</v>
      </c>
      <c r="AM39" s="5">
        <v>1</v>
      </c>
      <c r="AN39" s="5">
        <v>1</v>
      </c>
      <c r="AO39" s="5">
        <v>1</v>
      </c>
      <c r="AP39" s="5">
        <v>1</v>
      </c>
      <c r="AQ39" s="5">
        <v>1</v>
      </c>
      <c r="AR39" s="5">
        <v>1</v>
      </c>
      <c r="AS39" s="5">
        <v>1</v>
      </c>
      <c r="AT39" s="5">
        <v>1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0.5</v>
      </c>
      <c r="BB39" s="5">
        <v>0.5</v>
      </c>
      <c r="BC39" s="5"/>
      <c r="BD39" s="5"/>
      <c r="BE39" s="5"/>
      <c r="BF39" s="5"/>
      <c r="BG39" s="5"/>
      <c r="BH39" s="5"/>
      <c r="BI39" s="5"/>
      <c r="BJ39" s="5"/>
    </row>
    <row r="40" spans="3:62" ht="15" customHeight="1">
      <c r="C40" t="s">
        <v>6</v>
      </c>
      <c r="D40" s="5"/>
      <c r="E40" s="5"/>
      <c r="F40" s="5"/>
      <c r="G40" s="5"/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1</v>
      </c>
      <c r="AF40" s="5">
        <v>1</v>
      </c>
      <c r="AG40" s="5">
        <v>1</v>
      </c>
      <c r="AH40" s="5">
        <v>1</v>
      </c>
      <c r="AI40" s="5">
        <v>1</v>
      </c>
      <c r="AJ40" s="5">
        <v>1</v>
      </c>
      <c r="AK40" s="5">
        <v>1</v>
      </c>
      <c r="AL40" s="5">
        <v>1</v>
      </c>
      <c r="AM40" s="5">
        <v>1</v>
      </c>
      <c r="AN40" s="5">
        <v>1</v>
      </c>
      <c r="AO40" s="5">
        <v>1</v>
      </c>
      <c r="AP40" s="5">
        <v>1</v>
      </c>
      <c r="AQ40" s="5">
        <v>1</v>
      </c>
      <c r="AR40" s="5">
        <v>1</v>
      </c>
      <c r="AS40" s="5">
        <v>1</v>
      </c>
      <c r="AT40" s="5">
        <v>1</v>
      </c>
      <c r="AU40" s="5">
        <v>1</v>
      </c>
      <c r="AV40" s="5">
        <v>1</v>
      </c>
      <c r="AW40" s="5">
        <v>1</v>
      </c>
      <c r="AX40" s="5">
        <v>1</v>
      </c>
      <c r="AY40" s="5">
        <v>1</v>
      </c>
      <c r="AZ40" s="5">
        <v>1</v>
      </c>
      <c r="BA40" s="5">
        <v>1</v>
      </c>
      <c r="BB40" s="5">
        <v>0.5</v>
      </c>
      <c r="BC40" s="5"/>
      <c r="BD40" s="5"/>
      <c r="BE40" s="5"/>
      <c r="BF40" s="5"/>
      <c r="BG40" s="5"/>
      <c r="BH40" s="5"/>
      <c r="BI40" s="5"/>
      <c r="BJ40" s="5"/>
    </row>
    <row r="41" spans="3:62" ht="15" customHeight="1">
      <c r="C41" t="s">
        <v>6</v>
      </c>
      <c r="D41" s="5"/>
      <c r="E41" s="5"/>
      <c r="F41" s="5"/>
      <c r="G41" s="5"/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>
        <v>1</v>
      </c>
      <c r="AE41" s="5">
        <v>1</v>
      </c>
      <c r="AF41" s="5">
        <v>1</v>
      </c>
      <c r="AG41" s="5">
        <v>1</v>
      </c>
      <c r="AH41" s="5">
        <v>1</v>
      </c>
      <c r="AI41" s="5">
        <v>1</v>
      </c>
      <c r="AJ41" s="5">
        <v>1</v>
      </c>
      <c r="AK41" s="5">
        <v>1</v>
      </c>
      <c r="AL41" s="5">
        <v>1</v>
      </c>
      <c r="AM41" s="5">
        <v>1</v>
      </c>
      <c r="AN41" s="5">
        <v>1</v>
      </c>
      <c r="AO41" s="5">
        <v>1</v>
      </c>
      <c r="AP41" s="5">
        <v>1</v>
      </c>
      <c r="AQ41" s="5">
        <v>1</v>
      </c>
      <c r="AR41" s="5">
        <v>1</v>
      </c>
      <c r="AS41" s="5">
        <v>1</v>
      </c>
      <c r="AT41" s="5">
        <v>1</v>
      </c>
      <c r="AU41" s="5">
        <v>1</v>
      </c>
      <c r="AV41" s="5">
        <v>1</v>
      </c>
      <c r="AW41" s="5">
        <v>1</v>
      </c>
      <c r="AX41" s="5">
        <v>1</v>
      </c>
      <c r="AY41" s="5">
        <v>1</v>
      </c>
      <c r="AZ41" s="5">
        <v>1</v>
      </c>
      <c r="BA41" s="5">
        <v>1</v>
      </c>
      <c r="BB41" s="5">
        <v>0.5</v>
      </c>
      <c r="BC41" s="5">
        <v>0.5</v>
      </c>
      <c r="BD41" s="5"/>
      <c r="BE41" s="5"/>
      <c r="BF41" s="5"/>
      <c r="BG41" s="5"/>
      <c r="BH41" s="5"/>
      <c r="BI41" s="5"/>
      <c r="BJ41" s="5"/>
    </row>
    <row r="42" spans="3:62" ht="15" customHeight="1">
      <c r="C42" t="s">
        <v>6</v>
      </c>
      <c r="D42" s="5"/>
      <c r="E42" s="5"/>
      <c r="F42" s="5"/>
      <c r="G42" s="5"/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1</v>
      </c>
      <c r="AC42" s="5">
        <v>1</v>
      </c>
      <c r="AD42" s="5">
        <v>1</v>
      </c>
      <c r="AE42" s="5">
        <v>1</v>
      </c>
      <c r="AF42" s="5">
        <v>1</v>
      </c>
      <c r="AG42" s="5">
        <v>1</v>
      </c>
      <c r="AH42" s="5">
        <v>1</v>
      </c>
      <c r="AI42" s="5">
        <v>1</v>
      </c>
      <c r="AJ42" s="5">
        <v>1</v>
      </c>
      <c r="AK42" s="5">
        <v>1</v>
      </c>
      <c r="AL42" s="5">
        <v>1</v>
      </c>
      <c r="AM42" s="5">
        <v>1</v>
      </c>
      <c r="AN42" s="5">
        <v>1</v>
      </c>
      <c r="AO42" s="5">
        <v>1</v>
      </c>
      <c r="AP42" s="5">
        <v>1</v>
      </c>
      <c r="AQ42" s="5">
        <v>1</v>
      </c>
      <c r="AR42" s="5">
        <v>1</v>
      </c>
      <c r="AS42" s="5">
        <v>1</v>
      </c>
      <c r="AT42" s="5">
        <v>1</v>
      </c>
      <c r="AU42" s="5">
        <v>1</v>
      </c>
      <c r="AV42" s="5">
        <v>1</v>
      </c>
      <c r="AW42" s="5">
        <v>1</v>
      </c>
      <c r="AX42" s="5">
        <v>1</v>
      </c>
      <c r="AY42" s="5">
        <v>1</v>
      </c>
      <c r="AZ42" s="5">
        <v>1</v>
      </c>
      <c r="BA42" s="5">
        <v>1</v>
      </c>
      <c r="BB42" s="5">
        <v>1</v>
      </c>
      <c r="BC42" s="5">
        <v>0.5</v>
      </c>
      <c r="BD42" s="5"/>
      <c r="BE42" s="5"/>
      <c r="BF42" s="5"/>
      <c r="BG42" s="5"/>
      <c r="BH42" s="5"/>
      <c r="BI42" s="5"/>
      <c r="BJ42" s="5"/>
    </row>
    <row r="43" spans="3:62" ht="15" customHeight="1">
      <c r="C43" t="s">
        <v>6</v>
      </c>
      <c r="D43" s="5"/>
      <c r="E43" s="5"/>
      <c r="F43" s="5"/>
      <c r="G43" s="5"/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5">
        <v>1</v>
      </c>
      <c r="AJ43" s="5">
        <v>1</v>
      </c>
      <c r="AK43" s="5">
        <v>1</v>
      </c>
      <c r="AL43" s="5">
        <v>1</v>
      </c>
      <c r="AM43" s="5">
        <v>1</v>
      </c>
      <c r="AN43" s="5">
        <v>1</v>
      </c>
      <c r="AO43" s="5">
        <v>1</v>
      </c>
      <c r="AP43" s="5">
        <v>1</v>
      </c>
      <c r="AQ43" s="5">
        <v>1</v>
      </c>
      <c r="AR43" s="5">
        <v>1</v>
      </c>
      <c r="AS43" s="5">
        <v>1</v>
      </c>
      <c r="AT43" s="5">
        <v>1</v>
      </c>
      <c r="AU43" s="5">
        <v>1</v>
      </c>
      <c r="AV43" s="5">
        <v>1</v>
      </c>
      <c r="AW43" s="5">
        <v>1</v>
      </c>
      <c r="AX43" s="5">
        <v>1</v>
      </c>
      <c r="AY43" s="5">
        <v>1</v>
      </c>
      <c r="AZ43" s="5">
        <v>1</v>
      </c>
      <c r="BA43" s="5">
        <v>1</v>
      </c>
      <c r="BB43" s="5">
        <v>1</v>
      </c>
      <c r="BC43" s="5">
        <v>0.5</v>
      </c>
      <c r="BD43" s="5"/>
      <c r="BE43" s="5"/>
      <c r="BF43" s="5"/>
      <c r="BG43" s="5"/>
      <c r="BH43" s="5"/>
      <c r="BI43" s="5"/>
      <c r="BJ43" s="5"/>
    </row>
    <row r="44" spans="3:62" ht="15" customHeight="1">
      <c r="C44" t="s">
        <v>6</v>
      </c>
      <c r="D44" s="5"/>
      <c r="E44" s="5"/>
      <c r="F44" s="5"/>
      <c r="G44" s="5"/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5">
        <v>1</v>
      </c>
      <c r="AF44" s="5">
        <v>1</v>
      </c>
      <c r="AG44" s="5">
        <v>1</v>
      </c>
      <c r="AH44" s="5">
        <v>1</v>
      </c>
      <c r="AI44" s="5">
        <v>1</v>
      </c>
      <c r="AJ44" s="5">
        <v>1</v>
      </c>
      <c r="AK44" s="5">
        <v>1</v>
      </c>
      <c r="AL44" s="5">
        <v>1</v>
      </c>
      <c r="AM44" s="5">
        <v>1</v>
      </c>
      <c r="AN44" s="5">
        <v>1</v>
      </c>
      <c r="AO44" s="5">
        <v>1</v>
      </c>
      <c r="AP44" s="5">
        <v>1</v>
      </c>
      <c r="AQ44" s="5">
        <v>1</v>
      </c>
      <c r="AR44" s="5">
        <v>1</v>
      </c>
      <c r="AS44" s="5">
        <v>1</v>
      </c>
      <c r="AT44" s="5">
        <v>1</v>
      </c>
      <c r="AU44" s="5">
        <v>1</v>
      </c>
      <c r="AV44" s="5">
        <v>1</v>
      </c>
      <c r="AW44" s="5">
        <v>1</v>
      </c>
      <c r="AX44" s="5">
        <v>1</v>
      </c>
      <c r="AY44" s="5">
        <v>1</v>
      </c>
      <c r="AZ44" s="5">
        <v>1</v>
      </c>
      <c r="BA44" s="5">
        <v>1</v>
      </c>
      <c r="BB44" s="5">
        <v>1</v>
      </c>
      <c r="BC44" s="5">
        <v>0.5</v>
      </c>
      <c r="BD44" s="5">
        <v>0.5</v>
      </c>
      <c r="BE44" s="5"/>
      <c r="BF44" s="5"/>
      <c r="BG44" s="5"/>
      <c r="BH44" s="5"/>
      <c r="BI44" s="5"/>
      <c r="BJ44" s="5"/>
    </row>
    <row r="45" spans="3:62" ht="15" customHeight="1">
      <c r="C45" t="s">
        <v>6</v>
      </c>
      <c r="D45" s="5"/>
      <c r="E45" s="5"/>
      <c r="F45" s="5"/>
      <c r="G45" s="5"/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5">
        <v>1</v>
      </c>
      <c r="AE45" s="5">
        <v>1</v>
      </c>
      <c r="AF45" s="5">
        <v>1</v>
      </c>
      <c r="AG45" s="5">
        <v>1</v>
      </c>
      <c r="AH45" s="5">
        <v>1</v>
      </c>
      <c r="AI45" s="5">
        <v>1</v>
      </c>
      <c r="AJ45" s="5">
        <v>1</v>
      </c>
      <c r="AK45" s="5">
        <v>1</v>
      </c>
      <c r="AL45" s="5">
        <v>1</v>
      </c>
      <c r="AM45" s="5">
        <v>1</v>
      </c>
      <c r="AN45" s="5">
        <v>1</v>
      </c>
      <c r="AO45" s="5">
        <v>1</v>
      </c>
      <c r="AP45" s="5">
        <v>1</v>
      </c>
      <c r="AQ45" s="5">
        <v>1</v>
      </c>
      <c r="AR45" s="5">
        <v>1</v>
      </c>
      <c r="AS45" s="5">
        <v>1</v>
      </c>
      <c r="AT45" s="5">
        <v>1</v>
      </c>
      <c r="AU45" s="5">
        <v>1</v>
      </c>
      <c r="AV45" s="5">
        <v>1</v>
      </c>
      <c r="AW45" s="5">
        <v>1</v>
      </c>
      <c r="AX45" s="5">
        <v>1</v>
      </c>
      <c r="AY45" s="5">
        <v>1</v>
      </c>
      <c r="AZ45" s="5">
        <v>1</v>
      </c>
      <c r="BA45" s="5">
        <v>1</v>
      </c>
      <c r="BB45" s="5">
        <v>1</v>
      </c>
      <c r="BC45" s="5">
        <v>1</v>
      </c>
      <c r="BD45" s="5">
        <v>0.5</v>
      </c>
      <c r="BE45" s="5"/>
      <c r="BF45" s="5"/>
      <c r="BG45" s="5"/>
      <c r="BH45" s="5"/>
      <c r="BI45" s="5"/>
      <c r="BJ45" s="5"/>
    </row>
    <row r="46" spans="3:62" ht="15" customHeight="1">
      <c r="C46" t="s">
        <v>6</v>
      </c>
      <c r="D46" s="5"/>
      <c r="E46" s="5"/>
      <c r="F46" s="5"/>
      <c r="G46" s="5"/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>
        <v>1</v>
      </c>
      <c r="AE46" s="5">
        <v>1</v>
      </c>
      <c r="AF46" s="5">
        <v>1</v>
      </c>
      <c r="AG46" s="5">
        <v>1</v>
      </c>
      <c r="AH46" s="5">
        <v>1</v>
      </c>
      <c r="AI46" s="5">
        <v>1</v>
      </c>
      <c r="AJ46" s="5">
        <v>1</v>
      </c>
      <c r="AK46" s="5">
        <v>1</v>
      </c>
      <c r="AL46" s="5">
        <v>1</v>
      </c>
      <c r="AM46" s="5">
        <v>1</v>
      </c>
      <c r="AN46" s="5">
        <v>1</v>
      </c>
      <c r="AO46" s="5">
        <v>1</v>
      </c>
      <c r="AP46" s="5">
        <v>1</v>
      </c>
      <c r="AQ46" s="5">
        <v>1</v>
      </c>
      <c r="AR46" s="5">
        <v>1</v>
      </c>
      <c r="AS46" s="5">
        <v>1</v>
      </c>
      <c r="AT46" s="5">
        <v>1</v>
      </c>
      <c r="AU46" s="5">
        <v>1</v>
      </c>
      <c r="AV46" s="5">
        <v>1</v>
      </c>
      <c r="AW46" s="5">
        <v>1</v>
      </c>
      <c r="AX46" s="5">
        <v>1</v>
      </c>
      <c r="AY46" s="5">
        <v>1</v>
      </c>
      <c r="AZ46" s="5">
        <v>1</v>
      </c>
      <c r="BA46" s="5">
        <v>1</v>
      </c>
      <c r="BB46" s="5">
        <v>1</v>
      </c>
      <c r="BC46" s="5">
        <v>1</v>
      </c>
      <c r="BD46" s="5">
        <v>0.5</v>
      </c>
      <c r="BE46" s="5"/>
      <c r="BF46" s="5"/>
      <c r="BG46" s="5"/>
      <c r="BH46" s="5"/>
      <c r="BI46" s="5"/>
      <c r="BJ46" s="5"/>
    </row>
    <row r="47" spans="3:62" ht="15" customHeight="1">
      <c r="C47" t="s">
        <v>6</v>
      </c>
      <c r="D47" s="5"/>
      <c r="E47" s="5"/>
      <c r="F47" s="5"/>
      <c r="G47" s="5"/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>
        <v>1</v>
      </c>
      <c r="AF47" s="5">
        <v>1</v>
      </c>
      <c r="AG47" s="5">
        <v>1</v>
      </c>
      <c r="AH47" s="5">
        <v>1</v>
      </c>
      <c r="AI47" s="5">
        <v>1</v>
      </c>
      <c r="AJ47" s="5">
        <v>1</v>
      </c>
      <c r="AK47" s="5">
        <v>1</v>
      </c>
      <c r="AL47" s="5">
        <v>1</v>
      </c>
      <c r="AM47" s="5">
        <v>1</v>
      </c>
      <c r="AN47" s="5">
        <v>1</v>
      </c>
      <c r="AO47" s="5">
        <v>1</v>
      </c>
      <c r="AP47" s="5">
        <v>1</v>
      </c>
      <c r="AQ47" s="5">
        <v>1</v>
      </c>
      <c r="AR47" s="5">
        <v>1</v>
      </c>
      <c r="AS47" s="5">
        <v>1</v>
      </c>
      <c r="AT47" s="5">
        <v>1</v>
      </c>
      <c r="AU47" s="5">
        <v>1</v>
      </c>
      <c r="AV47" s="5">
        <v>1</v>
      </c>
      <c r="AW47" s="5">
        <v>1</v>
      </c>
      <c r="AX47" s="5">
        <v>1</v>
      </c>
      <c r="AY47" s="5">
        <v>1</v>
      </c>
      <c r="AZ47" s="5">
        <v>1</v>
      </c>
      <c r="BA47" s="5">
        <v>1</v>
      </c>
      <c r="BB47" s="5">
        <v>1</v>
      </c>
      <c r="BC47" s="5">
        <v>1</v>
      </c>
      <c r="BD47" s="5">
        <v>0.5</v>
      </c>
      <c r="BE47" s="5">
        <v>0.5</v>
      </c>
      <c r="BF47" s="5"/>
      <c r="BG47" s="5"/>
      <c r="BH47" s="5"/>
      <c r="BI47" s="5"/>
      <c r="BJ47" s="5"/>
    </row>
    <row r="48" spans="3:62" ht="15" customHeight="1">
      <c r="C48" t="s">
        <v>6</v>
      </c>
      <c r="D48" s="5"/>
      <c r="E48" s="5"/>
      <c r="F48" s="5"/>
      <c r="G48" s="5"/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5">
        <v>1</v>
      </c>
      <c r="AE48" s="5">
        <v>1</v>
      </c>
      <c r="AF48" s="5">
        <v>1</v>
      </c>
      <c r="AG48" s="5">
        <v>1</v>
      </c>
      <c r="AH48" s="5">
        <v>1</v>
      </c>
      <c r="AI48" s="5">
        <v>1</v>
      </c>
      <c r="AJ48" s="5">
        <v>1</v>
      </c>
      <c r="AK48" s="5">
        <v>1</v>
      </c>
      <c r="AL48" s="5">
        <v>1</v>
      </c>
      <c r="AM48" s="5">
        <v>1</v>
      </c>
      <c r="AN48" s="5">
        <v>1</v>
      </c>
      <c r="AO48" s="5">
        <v>1</v>
      </c>
      <c r="AP48" s="5">
        <v>1</v>
      </c>
      <c r="AQ48" s="5">
        <v>1</v>
      </c>
      <c r="AR48" s="5">
        <v>1</v>
      </c>
      <c r="AS48" s="5">
        <v>1</v>
      </c>
      <c r="AT48" s="5">
        <v>1</v>
      </c>
      <c r="AU48" s="5">
        <v>1</v>
      </c>
      <c r="AV48" s="5">
        <v>1</v>
      </c>
      <c r="AW48" s="5">
        <v>1</v>
      </c>
      <c r="AX48" s="5">
        <v>1</v>
      </c>
      <c r="AY48" s="5">
        <v>1</v>
      </c>
      <c r="AZ48" s="5">
        <v>1</v>
      </c>
      <c r="BA48" s="5">
        <v>1</v>
      </c>
      <c r="BB48" s="5">
        <v>1</v>
      </c>
      <c r="BC48" s="5">
        <v>1</v>
      </c>
      <c r="BD48" s="5">
        <v>1</v>
      </c>
      <c r="BE48" s="5">
        <v>0.5</v>
      </c>
      <c r="BF48" s="5"/>
      <c r="BG48" s="5"/>
      <c r="BH48" s="5"/>
      <c r="BI48" s="5"/>
      <c r="BJ48" s="5"/>
    </row>
    <row r="49" spans="3:62" ht="15" customHeight="1">
      <c r="C49" t="s">
        <v>6</v>
      </c>
      <c r="D49" s="5"/>
      <c r="E49" s="5"/>
      <c r="F49" s="5"/>
      <c r="G49" s="5"/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s="5">
        <v>1</v>
      </c>
      <c r="AE49" s="5">
        <v>1</v>
      </c>
      <c r="AF49" s="5">
        <v>1</v>
      </c>
      <c r="AG49" s="5">
        <v>1</v>
      </c>
      <c r="AH49" s="5">
        <v>1</v>
      </c>
      <c r="AI49" s="5">
        <v>1</v>
      </c>
      <c r="AJ49" s="5">
        <v>1</v>
      </c>
      <c r="AK49" s="5">
        <v>1</v>
      </c>
      <c r="AL49" s="5">
        <v>1</v>
      </c>
      <c r="AM49" s="5">
        <v>1</v>
      </c>
      <c r="AN49" s="5">
        <v>1</v>
      </c>
      <c r="AO49" s="5">
        <v>1</v>
      </c>
      <c r="AP49" s="5">
        <v>1</v>
      </c>
      <c r="AQ49" s="5">
        <v>1</v>
      </c>
      <c r="AR49" s="5">
        <v>1</v>
      </c>
      <c r="AS49" s="5">
        <v>1</v>
      </c>
      <c r="AT49" s="5">
        <v>1</v>
      </c>
      <c r="AU49" s="5">
        <v>1</v>
      </c>
      <c r="AV49" s="5">
        <v>1</v>
      </c>
      <c r="AW49" s="5">
        <v>1</v>
      </c>
      <c r="AX49" s="5">
        <v>1</v>
      </c>
      <c r="AY49" s="5">
        <v>1</v>
      </c>
      <c r="AZ49" s="5">
        <v>1</v>
      </c>
      <c r="BA49" s="5">
        <v>1</v>
      </c>
      <c r="BB49" s="5">
        <v>1</v>
      </c>
      <c r="BC49" s="5">
        <v>1</v>
      </c>
      <c r="BD49" s="5">
        <v>1</v>
      </c>
      <c r="BE49" s="5">
        <v>0.5</v>
      </c>
      <c r="BF49" s="5"/>
      <c r="BG49" s="5"/>
      <c r="BH49" s="5"/>
      <c r="BI49" s="5"/>
      <c r="BJ49" s="5"/>
    </row>
    <row r="50" spans="3:62" ht="15" customHeight="1">
      <c r="C50" t="s">
        <v>6</v>
      </c>
      <c r="D50" s="5"/>
      <c r="E50" s="5"/>
      <c r="F50" s="5"/>
      <c r="G50" s="5"/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5">
        <v>1</v>
      </c>
      <c r="AE50" s="5">
        <v>1</v>
      </c>
      <c r="AF50" s="5">
        <v>1</v>
      </c>
      <c r="AG50" s="5">
        <v>1</v>
      </c>
      <c r="AH50" s="5">
        <v>1</v>
      </c>
      <c r="AI50" s="5">
        <v>1</v>
      </c>
      <c r="AJ50" s="5">
        <v>1</v>
      </c>
      <c r="AK50" s="5">
        <v>1</v>
      </c>
      <c r="AL50" s="5">
        <v>1</v>
      </c>
      <c r="AM50" s="5">
        <v>1</v>
      </c>
      <c r="AN50" s="5">
        <v>1</v>
      </c>
      <c r="AO50" s="5">
        <v>1</v>
      </c>
      <c r="AP50" s="5">
        <v>1</v>
      </c>
      <c r="AQ50" s="5">
        <v>1</v>
      </c>
      <c r="AR50" s="5">
        <v>1</v>
      </c>
      <c r="AS50" s="5">
        <v>1</v>
      </c>
      <c r="AT50" s="5">
        <v>1</v>
      </c>
      <c r="AU50" s="5">
        <v>1</v>
      </c>
      <c r="AV50" s="5">
        <v>1</v>
      </c>
      <c r="AW50" s="5">
        <v>1</v>
      </c>
      <c r="AX50" s="5">
        <v>1</v>
      </c>
      <c r="AY50" s="5">
        <v>1</v>
      </c>
      <c r="AZ50" s="5">
        <v>1</v>
      </c>
      <c r="BA50" s="5">
        <v>1</v>
      </c>
      <c r="BB50" s="5">
        <v>1</v>
      </c>
      <c r="BC50" s="5">
        <v>1</v>
      </c>
      <c r="BD50" s="5">
        <v>1</v>
      </c>
      <c r="BE50" s="5">
        <v>0.5</v>
      </c>
      <c r="BF50" s="5"/>
      <c r="BG50" s="5"/>
      <c r="BH50" s="5"/>
      <c r="BI50" s="5"/>
      <c r="BJ50" s="5"/>
    </row>
    <row r="51" spans="3:62" ht="15" customHeight="1">
      <c r="C51" t="s">
        <v>6</v>
      </c>
      <c r="D51" s="5"/>
      <c r="E51" s="5"/>
      <c r="F51" s="5"/>
      <c r="G51" s="5"/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1</v>
      </c>
      <c r="AG51" s="5">
        <v>1</v>
      </c>
      <c r="AH51" s="5">
        <v>1</v>
      </c>
      <c r="AI51" s="5">
        <v>1</v>
      </c>
      <c r="AJ51" s="5">
        <v>1</v>
      </c>
      <c r="AK51" s="5">
        <v>1</v>
      </c>
      <c r="AL51" s="5">
        <v>1</v>
      </c>
      <c r="AM51" s="5">
        <v>1</v>
      </c>
      <c r="AN51" s="5">
        <v>1</v>
      </c>
      <c r="AO51" s="5">
        <v>1</v>
      </c>
      <c r="AP51" s="5">
        <v>1</v>
      </c>
      <c r="AQ51" s="5">
        <v>1</v>
      </c>
      <c r="AR51" s="5">
        <v>1</v>
      </c>
      <c r="AS51" s="5">
        <v>1</v>
      </c>
      <c r="AT51" s="5">
        <v>1</v>
      </c>
      <c r="AU51" s="5">
        <v>1</v>
      </c>
      <c r="AV51" s="5">
        <v>1</v>
      </c>
      <c r="AW51" s="5">
        <v>1</v>
      </c>
      <c r="AX51" s="5">
        <v>1</v>
      </c>
      <c r="AY51" s="5">
        <v>1</v>
      </c>
      <c r="AZ51" s="5">
        <v>1</v>
      </c>
      <c r="BA51" s="5">
        <v>1</v>
      </c>
      <c r="BB51" s="5">
        <v>1</v>
      </c>
      <c r="BC51" s="5">
        <v>1</v>
      </c>
      <c r="BD51" s="5">
        <v>1</v>
      </c>
      <c r="BE51" s="5">
        <v>0.5</v>
      </c>
      <c r="BF51" s="5"/>
      <c r="BG51" s="5"/>
      <c r="BH51" s="5"/>
      <c r="BI51" s="5"/>
      <c r="BJ51" s="5"/>
    </row>
    <row r="52" spans="3:62" ht="15" customHeight="1">
      <c r="C52" t="s">
        <v>6</v>
      </c>
      <c r="D52" s="5"/>
      <c r="E52" s="5"/>
      <c r="F52" s="5"/>
      <c r="G52" s="5"/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>
        <v>1</v>
      </c>
      <c r="AE52" s="5">
        <v>1</v>
      </c>
      <c r="AF52" s="5">
        <v>1</v>
      </c>
      <c r="AG52" s="5">
        <v>1</v>
      </c>
      <c r="AH52" s="5">
        <v>1</v>
      </c>
      <c r="AI52" s="5">
        <v>1</v>
      </c>
      <c r="AJ52" s="5">
        <v>1</v>
      </c>
      <c r="AK52" s="5">
        <v>1</v>
      </c>
      <c r="AL52" s="5">
        <v>1</v>
      </c>
      <c r="AM52" s="5">
        <v>1</v>
      </c>
      <c r="AN52" s="5">
        <v>1</v>
      </c>
      <c r="AO52" s="5">
        <v>1</v>
      </c>
      <c r="AP52" s="5">
        <v>1</v>
      </c>
      <c r="AQ52" s="5">
        <v>1</v>
      </c>
      <c r="AR52" s="5">
        <v>1</v>
      </c>
      <c r="AS52" s="5">
        <v>1</v>
      </c>
      <c r="AT52" s="5">
        <v>1</v>
      </c>
      <c r="AU52" s="5">
        <v>1</v>
      </c>
      <c r="AV52" s="5">
        <v>1</v>
      </c>
      <c r="AW52" s="5">
        <v>1</v>
      </c>
      <c r="AX52" s="5">
        <v>1</v>
      </c>
      <c r="AY52" s="5">
        <v>1</v>
      </c>
      <c r="AZ52" s="5">
        <v>1</v>
      </c>
      <c r="BA52" s="5">
        <v>1</v>
      </c>
      <c r="BB52" s="5">
        <v>1</v>
      </c>
      <c r="BC52" s="5">
        <v>1</v>
      </c>
      <c r="BD52" s="5">
        <v>1</v>
      </c>
      <c r="BE52" s="5">
        <v>0.5</v>
      </c>
      <c r="BF52" s="5"/>
      <c r="BG52" s="5"/>
      <c r="BH52" s="5"/>
      <c r="BI52" s="5"/>
      <c r="BJ52" s="5"/>
    </row>
    <row r="53" spans="3:62" ht="15" customHeight="1">
      <c r="C53" t="s">
        <v>6</v>
      </c>
      <c r="D53" s="5"/>
      <c r="E53" s="5"/>
      <c r="F53" s="5"/>
      <c r="G53" s="5"/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1</v>
      </c>
      <c r="AK53" s="5">
        <v>1</v>
      </c>
      <c r="AL53" s="5">
        <v>1</v>
      </c>
      <c r="AM53" s="5">
        <v>1</v>
      </c>
      <c r="AN53" s="5">
        <v>1</v>
      </c>
      <c r="AO53" s="5">
        <v>1</v>
      </c>
      <c r="AP53" s="5">
        <v>1</v>
      </c>
      <c r="AQ53" s="5">
        <v>1</v>
      </c>
      <c r="AR53" s="5">
        <v>1</v>
      </c>
      <c r="AS53" s="5">
        <v>1</v>
      </c>
      <c r="AT53" s="5">
        <v>1</v>
      </c>
      <c r="AU53" s="5">
        <v>1</v>
      </c>
      <c r="AV53" s="5">
        <v>1</v>
      </c>
      <c r="AW53" s="5">
        <v>1</v>
      </c>
      <c r="AX53" s="5">
        <v>1</v>
      </c>
      <c r="AY53" s="5">
        <v>1</v>
      </c>
      <c r="AZ53" s="5">
        <v>1</v>
      </c>
      <c r="BA53" s="5">
        <v>1</v>
      </c>
      <c r="BB53" s="5">
        <v>1</v>
      </c>
      <c r="BC53" s="5">
        <v>1</v>
      </c>
      <c r="BD53" s="5">
        <v>1</v>
      </c>
      <c r="BE53" s="5">
        <v>0.5</v>
      </c>
      <c r="BF53" s="5"/>
      <c r="BG53" s="5"/>
      <c r="BH53" s="5"/>
      <c r="BI53" s="5"/>
      <c r="BJ53" s="5"/>
    </row>
    <row r="54" spans="3:62" ht="15" customHeight="1">
      <c r="C54" t="s">
        <v>6</v>
      </c>
      <c r="D54" s="5"/>
      <c r="E54" s="5"/>
      <c r="F54" s="5"/>
      <c r="G54" s="5"/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5">
        <v>1</v>
      </c>
      <c r="AN54" s="5">
        <v>1</v>
      </c>
      <c r="AO54" s="5">
        <v>1</v>
      </c>
      <c r="AP54" s="5">
        <v>1</v>
      </c>
      <c r="AQ54" s="5">
        <v>1</v>
      </c>
      <c r="AR54" s="5">
        <v>1</v>
      </c>
      <c r="AS54" s="5">
        <v>1</v>
      </c>
      <c r="AT54" s="5">
        <v>1</v>
      </c>
      <c r="AU54" s="5">
        <v>1</v>
      </c>
      <c r="AV54" s="5">
        <v>1</v>
      </c>
      <c r="AW54" s="5">
        <v>1</v>
      </c>
      <c r="AX54" s="5">
        <v>1</v>
      </c>
      <c r="AY54" s="5">
        <v>1</v>
      </c>
      <c r="AZ54" s="5">
        <v>1</v>
      </c>
      <c r="BA54" s="5">
        <v>1</v>
      </c>
      <c r="BB54" s="5">
        <v>1</v>
      </c>
      <c r="BC54" s="5">
        <v>1</v>
      </c>
      <c r="BD54" s="5">
        <v>1</v>
      </c>
      <c r="BE54" s="5">
        <v>0.5</v>
      </c>
      <c r="BF54" s="5"/>
      <c r="BG54" s="5"/>
      <c r="BH54" s="5"/>
      <c r="BI54" s="5"/>
      <c r="BJ54" s="5"/>
    </row>
    <row r="55" spans="3:62" ht="15" customHeight="1">
      <c r="C55" t="s">
        <v>6</v>
      </c>
      <c r="D55" s="5"/>
      <c r="E55" s="5"/>
      <c r="F55" s="5"/>
      <c r="G55" s="5"/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5">
        <v>1</v>
      </c>
      <c r="AE55" s="5">
        <v>1</v>
      </c>
      <c r="AF55" s="5">
        <v>1</v>
      </c>
      <c r="AG55" s="5">
        <v>1</v>
      </c>
      <c r="AH55" s="5">
        <v>1</v>
      </c>
      <c r="AI55" s="5">
        <v>1</v>
      </c>
      <c r="AJ55" s="5">
        <v>1</v>
      </c>
      <c r="AK55" s="5">
        <v>1</v>
      </c>
      <c r="AL55" s="5">
        <v>1</v>
      </c>
      <c r="AM55" s="5">
        <v>1</v>
      </c>
      <c r="AN55" s="5">
        <v>1</v>
      </c>
      <c r="AO55" s="5">
        <v>1</v>
      </c>
      <c r="AP55" s="5">
        <v>1</v>
      </c>
      <c r="AQ55" s="5">
        <v>1</v>
      </c>
      <c r="AR55" s="5">
        <v>1</v>
      </c>
      <c r="AS55" s="5">
        <v>1</v>
      </c>
      <c r="AT55" s="5">
        <v>1</v>
      </c>
      <c r="AU55" s="5">
        <v>1</v>
      </c>
      <c r="AV55" s="5">
        <v>1</v>
      </c>
      <c r="AW55" s="5">
        <v>1</v>
      </c>
      <c r="AX55" s="5">
        <v>1</v>
      </c>
      <c r="AY55" s="5">
        <v>1</v>
      </c>
      <c r="AZ55" s="5">
        <v>1</v>
      </c>
      <c r="BA55" s="5">
        <v>1</v>
      </c>
      <c r="BB55" s="5">
        <v>1</v>
      </c>
      <c r="BC55" s="5">
        <v>1</v>
      </c>
      <c r="BD55" s="5">
        <v>1</v>
      </c>
      <c r="BE55" s="5">
        <v>0.5</v>
      </c>
      <c r="BF55" s="5"/>
      <c r="BG55" s="5"/>
      <c r="BH55" s="5"/>
      <c r="BI55" s="5"/>
      <c r="BJ55" s="5"/>
    </row>
    <row r="56" spans="3:62" ht="15" customHeight="1">
      <c r="C56" t="s">
        <v>6</v>
      </c>
      <c r="D56" s="5"/>
      <c r="E56" s="5"/>
      <c r="F56" s="5"/>
      <c r="G56" s="5"/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  <c r="AZ56" s="5">
        <v>1</v>
      </c>
      <c r="BA56" s="5">
        <v>1</v>
      </c>
      <c r="BB56" s="5">
        <v>1</v>
      </c>
      <c r="BC56" s="5">
        <v>1</v>
      </c>
      <c r="BD56" s="5">
        <v>1</v>
      </c>
      <c r="BE56" s="5">
        <v>0.5</v>
      </c>
      <c r="BF56" s="5"/>
      <c r="BG56" s="5"/>
      <c r="BH56" s="5"/>
      <c r="BI56" s="5"/>
      <c r="BJ56" s="5"/>
    </row>
    <row r="57" spans="3:62" ht="15" customHeight="1">
      <c r="C57" t="s">
        <v>6</v>
      </c>
      <c r="D57" s="5"/>
      <c r="E57" s="5"/>
      <c r="F57" s="5"/>
      <c r="G57" s="5"/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  <c r="AS57" s="5">
        <v>1</v>
      </c>
      <c r="AT57" s="5">
        <v>1</v>
      </c>
      <c r="AU57" s="5">
        <v>1</v>
      </c>
      <c r="AV57" s="5">
        <v>1</v>
      </c>
      <c r="AW57" s="5">
        <v>1</v>
      </c>
      <c r="AX57" s="5">
        <v>1</v>
      </c>
      <c r="AY57" s="5">
        <v>1</v>
      </c>
      <c r="AZ57" s="5">
        <v>1</v>
      </c>
      <c r="BA57" s="5">
        <v>1</v>
      </c>
      <c r="BB57" s="5">
        <v>1</v>
      </c>
      <c r="BC57" s="5">
        <v>1</v>
      </c>
      <c r="BD57" s="5">
        <v>1</v>
      </c>
      <c r="BE57" s="5">
        <v>0.5</v>
      </c>
      <c r="BF57" s="5"/>
      <c r="BG57" s="5"/>
      <c r="BH57" s="5"/>
      <c r="BI57" s="5"/>
      <c r="BJ57" s="5"/>
    </row>
    <row r="58" spans="3:62" ht="15" customHeight="1">
      <c r="C58" t="s">
        <v>6</v>
      </c>
      <c r="D58" s="5"/>
      <c r="E58" s="5"/>
      <c r="F58" s="5"/>
      <c r="G58" s="5"/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1</v>
      </c>
      <c r="AR58" s="5">
        <v>1</v>
      </c>
      <c r="AS58" s="5">
        <v>1</v>
      </c>
      <c r="AT58" s="5">
        <v>1</v>
      </c>
      <c r="AU58" s="5">
        <v>1</v>
      </c>
      <c r="AV58" s="5">
        <v>1</v>
      </c>
      <c r="AW58" s="5">
        <v>1</v>
      </c>
      <c r="AX58" s="5">
        <v>1</v>
      </c>
      <c r="AY58" s="5">
        <v>1</v>
      </c>
      <c r="AZ58" s="5">
        <v>1</v>
      </c>
      <c r="BA58" s="5">
        <v>1</v>
      </c>
      <c r="BB58" s="5">
        <v>1</v>
      </c>
      <c r="BC58" s="5">
        <v>1</v>
      </c>
      <c r="BD58" s="5">
        <v>1</v>
      </c>
      <c r="BE58" s="5">
        <v>0.5</v>
      </c>
      <c r="BF58" s="5"/>
      <c r="BG58" s="5"/>
      <c r="BH58" s="5"/>
      <c r="BI58" s="5"/>
      <c r="BJ58" s="5"/>
    </row>
    <row r="59" spans="3:62" ht="15" customHeight="1">
      <c r="C59" t="s">
        <v>6</v>
      </c>
      <c r="D59" s="5"/>
      <c r="E59" s="5"/>
      <c r="F59" s="5"/>
      <c r="G59" s="5"/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5">
        <v>1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1</v>
      </c>
      <c r="AK59" s="5">
        <v>1</v>
      </c>
      <c r="AL59" s="5">
        <v>1</v>
      </c>
      <c r="AM59" s="5">
        <v>1</v>
      </c>
      <c r="AN59" s="5">
        <v>1</v>
      </c>
      <c r="AO59" s="5">
        <v>1</v>
      </c>
      <c r="AP59" s="5">
        <v>1</v>
      </c>
      <c r="AQ59" s="5">
        <v>1</v>
      </c>
      <c r="AR59" s="5">
        <v>1</v>
      </c>
      <c r="AS59" s="5">
        <v>1</v>
      </c>
      <c r="AT59" s="5">
        <v>1</v>
      </c>
      <c r="AU59" s="5">
        <v>1</v>
      </c>
      <c r="AV59" s="5">
        <v>1</v>
      </c>
      <c r="AW59" s="5">
        <v>1</v>
      </c>
      <c r="AX59" s="5">
        <v>1</v>
      </c>
      <c r="AY59" s="5">
        <v>1</v>
      </c>
      <c r="AZ59" s="5">
        <v>1</v>
      </c>
      <c r="BA59" s="5">
        <v>1</v>
      </c>
      <c r="BB59" s="5">
        <v>1</v>
      </c>
      <c r="BC59" s="5">
        <v>1</v>
      </c>
      <c r="BD59" s="5">
        <v>1</v>
      </c>
      <c r="BE59" s="5">
        <v>1</v>
      </c>
      <c r="BF59" s="5"/>
      <c r="BG59" s="5"/>
      <c r="BH59" s="5"/>
      <c r="BI59" s="5"/>
      <c r="BJ59" s="5"/>
    </row>
    <row r="60" spans="3:62" ht="1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3:62" ht="1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3:62" ht="1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3:62" ht="1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3:62" ht="1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4:62" ht="15" customHeight="1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3"/>
  <conditionalFormatting sqref="D5:BJ65">
    <cfRule type="cellIs" dxfId="1" priority="1" stopIfTrue="1" operator="greaterThan">
      <formula>0.9</formula>
    </cfRule>
    <cfRule type="cellIs" dxfId="0" priority="1" stopIfTrue="1" operator="between">
      <formula>0.4</formula>
      <formula>0.599999999999999</formula>
    </cfRule>
  </conditionalFormatting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36"/>
  <sheetViews>
    <sheetView workbookViewId="0"/>
  </sheetViews>
  <sheetFormatPr defaultRowHeight="12.5"/>
  <cols>
    <col min="1" max="2" width="9.1796875"/>
    <col min="3" max="3" width="10.1796875" customWidth="1"/>
    <col min="4" max="256" width="9.1796875"/>
  </cols>
  <sheetData>
    <row r="3" spans="2:6">
      <c r="B3" t="s">
        <v>7</v>
      </c>
    </row>
    <row r="4" spans="2:6">
      <c r="F4" t="s">
        <v>45</v>
      </c>
    </row>
    <row r="5" spans="2:6">
      <c r="C5">
        <v>20</v>
      </c>
      <c r="D5" s="1">
        <f>0.1*SQRT(10000-C5*C5)</f>
        <v>9.7979589711327133</v>
      </c>
      <c r="E5" t="s">
        <v>3</v>
      </c>
      <c r="F5" t="s">
        <v>46</v>
      </c>
    </row>
    <row r="6" spans="2:6">
      <c r="C6">
        <v>0</v>
      </c>
      <c r="D6" s="7">
        <v>10.199999999999999</v>
      </c>
      <c r="E6" t="s">
        <v>3</v>
      </c>
      <c r="F6" t="s">
        <v>47</v>
      </c>
    </row>
    <row r="7" spans="2:6">
      <c r="C7">
        <v>100</v>
      </c>
      <c r="D7" s="1">
        <f>(D5-D6)/(C5-C6)*C7+D6</f>
        <v>8.1897948556635694</v>
      </c>
      <c r="E7" t="s">
        <v>3</v>
      </c>
      <c r="F7" t="s">
        <v>48</v>
      </c>
    </row>
    <row r="8" spans="2:6">
      <c r="F8" t="s">
        <v>49</v>
      </c>
    </row>
    <row r="9" spans="2:6">
      <c r="C9" t="s">
        <v>8</v>
      </c>
      <c r="D9" s="1">
        <f>(D7-D6)/(C7-C6)</f>
        <v>-2.0102051443364299E-2</v>
      </c>
    </row>
    <row r="10" spans="2:6">
      <c r="D10" s="1"/>
    </row>
    <row r="12" spans="2:6">
      <c r="B12" t="s">
        <v>9</v>
      </c>
    </row>
    <row r="14" spans="2:6">
      <c r="C14">
        <v>40</v>
      </c>
      <c r="D14" s="1">
        <f>0.1*SQRT(10000-C14*C14)</f>
        <v>9.1651513899116797</v>
      </c>
    </row>
    <row r="15" spans="2:6">
      <c r="C15">
        <v>0</v>
      </c>
      <c r="D15" s="7">
        <v>10.9</v>
      </c>
    </row>
    <row r="16" spans="2:6">
      <c r="C16">
        <v>100</v>
      </c>
      <c r="D16" s="1">
        <f>(D14-D15)/(C14-C15)*C16+D15</f>
        <v>6.5628784747791986</v>
      </c>
    </row>
    <row r="17" spans="2:4">
      <c r="D17" s="1"/>
    </row>
    <row r="18" spans="2:4">
      <c r="C18" t="s">
        <v>8</v>
      </c>
      <c r="D18" s="1">
        <f>(D16-D15)/(C16-C15)</f>
        <v>-4.3371215252208016E-2</v>
      </c>
    </row>
    <row r="19" spans="2:4">
      <c r="D19" s="1"/>
    </row>
    <row r="21" spans="2:4">
      <c r="B21" t="s">
        <v>10</v>
      </c>
    </row>
    <row r="23" spans="2:4">
      <c r="C23">
        <v>60</v>
      </c>
      <c r="D23" s="1">
        <f>0.1*SQRT(10000-C23*C23)</f>
        <v>8</v>
      </c>
    </row>
    <row r="24" spans="2:4">
      <c r="C24">
        <v>0</v>
      </c>
      <c r="D24" s="7">
        <v>12.7</v>
      </c>
    </row>
    <row r="25" spans="2:4">
      <c r="C25">
        <v>100</v>
      </c>
      <c r="D25" s="1">
        <f>(D23-D24)/(C23-C24)*C25+D24</f>
        <v>4.8666666666666671</v>
      </c>
    </row>
    <row r="26" spans="2:4">
      <c r="D26" s="1"/>
    </row>
    <row r="27" spans="2:4">
      <c r="C27" t="s">
        <v>8</v>
      </c>
      <c r="D27" s="1">
        <f>(D25-D24)/(C25-C24)</f>
        <v>-7.8333333333333324E-2</v>
      </c>
    </row>
    <row r="30" spans="2:4">
      <c r="B30" t="s">
        <v>11</v>
      </c>
    </row>
    <row r="32" spans="2:4">
      <c r="C32">
        <v>80</v>
      </c>
      <c r="D32" s="1">
        <f>0.1*SQRT(10000-C32*C32)</f>
        <v>6</v>
      </c>
    </row>
    <row r="33" spans="3:4">
      <c r="C33">
        <v>0</v>
      </c>
      <c r="D33" s="7">
        <v>16.399999999999999</v>
      </c>
    </row>
    <row r="34" spans="3:4">
      <c r="C34">
        <v>100</v>
      </c>
      <c r="D34" s="1">
        <f>(D32-D33)/(C32-C33)*C34+D33</f>
        <v>3.4000000000000004</v>
      </c>
    </row>
    <row r="36" spans="3:4">
      <c r="C36" t="s">
        <v>8</v>
      </c>
      <c r="D36" s="1">
        <f>(D34-D33)/(C34-C33)</f>
        <v>-0.12999999999999998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3"/>
  <pageMargins left="1" right="1" top="1.6666666666666667" bottom="1.6666666666666667" header="1" footer="1"/>
  <pageSetup paperSize="9" fitToWidth="0" fitToHeight="0" orientation="portrait" cellComments="asDisplayed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arc</vt:lpstr>
      <vt:lpstr>figure</vt:lpstr>
      <vt:lpstr>derivative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</cp:lastModifiedBy>
  <dcterms:created xsi:type="dcterms:W3CDTF">2022-06-01T01:22:33Z</dcterms:created>
  <dcterms:modified xsi:type="dcterms:W3CDTF">2022-06-05T10:01:51Z</dcterms:modified>
</cp:coreProperties>
</file>